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535"/>
  </bookViews>
  <sheets>
    <sheet name="FY2020" sheetId="1" r:id="rId1"/>
  </sheets>
  <definedNames>
    <definedName name="_xlnm.Print_Area" localSheetId="0">'FY2020'!$A$1:$I$214</definedName>
    <definedName name="_xlnm.Print_Titles" localSheetId="0">'FY2020'!$1:$3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H55" i="1"/>
  <c r="H163" i="1" s="1"/>
  <c r="H156" i="1"/>
  <c r="H171" i="1" s="1"/>
  <c r="H142" i="1"/>
  <c r="H174" i="1" s="1"/>
  <c r="H128" i="1"/>
  <c r="H170" i="1" s="1"/>
  <c r="H121" i="1"/>
  <c r="H169" i="1" s="1"/>
  <c r="H113" i="1"/>
  <c r="H168" i="1" s="1"/>
  <c r="H104" i="1"/>
  <c r="H167" i="1" s="1"/>
  <c r="H97" i="1"/>
  <c r="H166" i="1" s="1"/>
  <c r="H88" i="1"/>
  <c r="H165" i="1" s="1"/>
  <c r="H78" i="1"/>
  <c r="H164" i="1" s="1"/>
  <c r="H45" i="1"/>
  <c r="H162" i="1" s="1"/>
  <c r="G45" i="1"/>
  <c r="H172" i="1" l="1"/>
  <c r="H176" i="1" s="1"/>
  <c r="G218" i="1"/>
  <c r="G219" i="1" s="1"/>
  <c r="F218" i="1"/>
  <c r="F219" i="1" s="1"/>
  <c r="E218" i="1"/>
  <c r="E219" i="1" s="1"/>
  <c r="D218" i="1"/>
  <c r="D219" i="1" s="1"/>
  <c r="C218" i="1"/>
  <c r="C219" i="1" s="1"/>
  <c r="G217" i="1"/>
  <c r="F217" i="1"/>
  <c r="E217" i="1"/>
  <c r="D217" i="1"/>
  <c r="C217" i="1"/>
  <c r="H193" i="1" l="1"/>
  <c r="E207" i="1"/>
  <c r="F207" i="1"/>
  <c r="D207" i="1"/>
  <c r="F206" i="1"/>
  <c r="C207" i="1"/>
  <c r="H195" i="1" l="1"/>
  <c r="H197" i="1"/>
  <c r="E206" i="1"/>
  <c r="D206" i="1"/>
  <c r="F191" i="1"/>
  <c r="F156" i="1" l="1"/>
  <c r="F171" i="1" s="1"/>
  <c r="F142" i="1"/>
  <c r="F174" i="1" s="1"/>
  <c r="F128" i="1"/>
  <c r="F170" i="1" s="1"/>
  <c r="F121" i="1"/>
  <c r="F169" i="1" s="1"/>
  <c r="F113" i="1"/>
  <c r="F168" i="1" s="1"/>
  <c r="F104" i="1"/>
  <c r="F167" i="1" s="1"/>
  <c r="F97" i="1"/>
  <c r="F166" i="1" s="1"/>
  <c r="F88" i="1"/>
  <c r="F165" i="1" s="1"/>
  <c r="F78" i="1"/>
  <c r="F164" i="1" s="1"/>
  <c r="F55" i="1"/>
  <c r="F163" i="1" s="1"/>
  <c r="F45" i="1"/>
  <c r="F162" i="1" s="1"/>
  <c r="F172" i="1" l="1"/>
  <c r="F176" i="1" s="1"/>
  <c r="E191" i="1"/>
  <c r="E156" i="1"/>
  <c r="E171" i="1" s="1"/>
  <c r="E142" i="1"/>
  <c r="E174" i="1" s="1"/>
  <c r="E128" i="1"/>
  <c r="E170" i="1" s="1"/>
  <c r="E121" i="1"/>
  <c r="E169" i="1" s="1"/>
  <c r="E113" i="1"/>
  <c r="E168" i="1" s="1"/>
  <c r="E104" i="1"/>
  <c r="E167" i="1" s="1"/>
  <c r="E97" i="1"/>
  <c r="E166" i="1" s="1"/>
  <c r="E88" i="1"/>
  <c r="E165" i="1" s="1"/>
  <c r="E78" i="1"/>
  <c r="E164" i="1" s="1"/>
  <c r="E45" i="1"/>
  <c r="E162" i="1" s="1"/>
  <c r="E55" i="1"/>
  <c r="E163" i="1" s="1"/>
  <c r="F193" i="1" l="1"/>
  <c r="F208" i="1"/>
  <c r="E172" i="1"/>
  <c r="E176" i="1" s="1"/>
  <c r="C206" i="1"/>
  <c r="G206" i="1"/>
  <c r="G207" i="1"/>
  <c r="D203" i="1"/>
  <c r="C203" i="1"/>
  <c r="H208" i="1" l="1"/>
  <c r="E193" i="1"/>
  <c r="E195" i="1" s="1"/>
  <c r="E208" i="1"/>
  <c r="F197" i="1"/>
  <c r="F195" i="1"/>
  <c r="E197" i="1" l="1"/>
  <c r="G156" i="1"/>
  <c r="G142" i="1"/>
  <c r="G128" i="1"/>
  <c r="G121" i="1"/>
  <c r="G113" i="1"/>
  <c r="G104" i="1"/>
  <c r="G97" i="1"/>
  <c r="G88" i="1"/>
  <c r="G78" i="1"/>
  <c r="G55" i="1"/>
  <c r="G174" i="1" l="1"/>
  <c r="G169" i="1"/>
  <c r="G191" i="1"/>
  <c r="G171" i="1"/>
  <c r="G170" i="1"/>
  <c r="G168" i="1"/>
  <c r="G167" i="1"/>
  <c r="G166" i="1"/>
  <c r="G165" i="1"/>
  <c r="G164" i="1"/>
  <c r="G163" i="1"/>
  <c r="G162" i="1"/>
  <c r="G172" i="1" l="1"/>
  <c r="G176" i="1" s="1"/>
  <c r="G208" i="1" s="1"/>
  <c r="G193" i="1" l="1"/>
  <c r="G197" i="1" l="1"/>
  <c r="G195" i="1" l="1"/>
  <c r="C191" i="1"/>
  <c r="D156" i="1"/>
  <c r="C156" i="1"/>
  <c r="C171" i="1" s="1"/>
  <c r="D142" i="1"/>
  <c r="C142" i="1"/>
  <c r="D128" i="1"/>
  <c r="C128" i="1"/>
  <c r="C170" i="1" s="1"/>
  <c r="D121" i="1"/>
  <c r="C121" i="1"/>
  <c r="D113" i="1"/>
  <c r="C113" i="1"/>
  <c r="C168" i="1" s="1"/>
  <c r="D104" i="1"/>
  <c r="C104" i="1"/>
  <c r="C167" i="1" s="1"/>
  <c r="D97" i="1"/>
  <c r="C97" i="1"/>
  <c r="C166" i="1" s="1"/>
  <c r="D88" i="1"/>
  <c r="C88" i="1"/>
  <c r="C165" i="1" s="1"/>
  <c r="D78" i="1"/>
  <c r="C78" i="1"/>
  <c r="C164" i="1" s="1"/>
  <c r="D55" i="1"/>
  <c r="C55" i="1"/>
  <c r="C163" i="1" s="1"/>
  <c r="D45" i="1"/>
  <c r="C45" i="1"/>
  <c r="C162" i="1" s="1"/>
  <c r="D184" i="1" l="1"/>
  <c r="D170" i="1"/>
  <c r="D168" i="1"/>
  <c r="D167" i="1"/>
  <c r="D166" i="1"/>
  <c r="D165" i="1"/>
  <c r="D164" i="1"/>
  <c r="D163" i="1"/>
  <c r="D162" i="1"/>
  <c r="D171" i="1"/>
  <c r="C169" i="1"/>
  <c r="C172" i="1" s="1"/>
  <c r="C199" i="1"/>
  <c r="D169" i="1"/>
  <c r="D199" i="1"/>
  <c r="D172" i="1" l="1"/>
  <c r="D191" i="1"/>
  <c r="C176" i="1"/>
  <c r="C208" i="1" s="1"/>
  <c r="D176" i="1" l="1"/>
  <c r="D208" i="1" s="1"/>
  <c r="C193" i="1"/>
  <c r="C195" i="1" s="1"/>
  <c r="D193" i="1" l="1"/>
  <c r="C197" i="1"/>
  <c r="D197" i="1" l="1"/>
  <c r="D195" i="1"/>
</calcChain>
</file>

<file path=xl/sharedStrings.xml><?xml version="1.0" encoding="utf-8"?>
<sst xmlns="http://schemas.openxmlformats.org/spreadsheetml/2006/main" count="219" uniqueCount="176">
  <si>
    <t>GENERAL GOVERNMENT</t>
  </si>
  <si>
    <t>Zoning Board of Appeals</t>
  </si>
  <si>
    <t>Board of Assessors Expenses</t>
  </si>
  <si>
    <t>Board of Assessors Stipends (3)</t>
  </si>
  <si>
    <t>Assistant Assessor Salary</t>
  </si>
  <si>
    <t>Assessor Clerk Salary</t>
  </si>
  <si>
    <t>Cemetery Committee</t>
  </si>
  <si>
    <t>Conservation Commission</t>
  </si>
  <si>
    <t>Tax Collector Expense</t>
  </si>
  <si>
    <t>Tax Collector Salary</t>
  </si>
  <si>
    <t>Finance Committee</t>
  </si>
  <si>
    <t>Town Insurance &amp; Bonds</t>
  </si>
  <si>
    <t>Short Term Interest</t>
  </si>
  <si>
    <t>Planning Board</t>
  </si>
  <si>
    <t>Reserve Fund</t>
  </si>
  <si>
    <t>Stabilization Fund</t>
  </si>
  <si>
    <t>Town Building Operations</t>
  </si>
  <si>
    <t>Town Building Repairs</t>
  </si>
  <si>
    <t>Grounds &amp; Supplies</t>
  </si>
  <si>
    <t>Custodian Salary</t>
  </si>
  <si>
    <t>Town Clerk Expense</t>
  </si>
  <si>
    <t>Town Clerk Salary</t>
  </si>
  <si>
    <t>Town Counsel</t>
  </si>
  <si>
    <t>Town Office Technology</t>
  </si>
  <si>
    <t>Town Office Expense</t>
  </si>
  <si>
    <t>Training/Seminars</t>
  </si>
  <si>
    <t>Select Board Stipends (3)</t>
  </si>
  <si>
    <t>Accountant's Salary</t>
  </si>
  <si>
    <t>Treasurer's Salary</t>
  </si>
  <si>
    <t>Assistant Town Clerk Salary</t>
  </si>
  <si>
    <t>Tax Title Expense</t>
  </si>
  <si>
    <t>Moderator's Stipend</t>
  </si>
  <si>
    <t>Administrative Secretary's Salary</t>
  </si>
  <si>
    <t>Town Report</t>
  </si>
  <si>
    <t>Tree Warden</t>
  </si>
  <si>
    <t>Agricultural Commission</t>
  </si>
  <si>
    <t>Website Expense</t>
  </si>
  <si>
    <t>IT Service Expense</t>
  </si>
  <si>
    <t>TOTAL</t>
  </si>
  <si>
    <t>HIGHWAYS &amp; ROADS</t>
  </si>
  <si>
    <t>General Highway</t>
  </si>
  <si>
    <t>Machinery Upkeep</t>
  </si>
  <si>
    <t>Street Lights</t>
  </si>
  <si>
    <t>Winter Roads</t>
  </si>
  <si>
    <t>PUBLIC SAFETY</t>
  </si>
  <si>
    <t>Emergency Management</t>
  </si>
  <si>
    <t>Animal Control Officer Stipend</t>
  </si>
  <si>
    <t>Animal Control Expense</t>
  </si>
  <si>
    <t>Fire Chief Stipend</t>
  </si>
  <si>
    <t>Fire Department Expense</t>
  </si>
  <si>
    <t>Building Inspector Stipend</t>
  </si>
  <si>
    <t>Building Inspector Expense</t>
  </si>
  <si>
    <t>Plumbing Inspector Stipend</t>
  </si>
  <si>
    <t>Plumbing Inspector Expense</t>
  </si>
  <si>
    <t>Electrical Inspector Stipend</t>
  </si>
  <si>
    <t>Electrical Inspector Expense</t>
  </si>
  <si>
    <t>Highland Ambulance Association</t>
  </si>
  <si>
    <t>Highland Ambulance Bldg. Capital</t>
  </si>
  <si>
    <t>Highland Ambulance Capital</t>
  </si>
  <si>
    <t>Police Salaries</t>
  </si>
  <si>
    <t>Police Department Expense</t>
  </si>
  <si>
    <t>Buildings Alarm Systems</t>
  </si>
  <si>
    <t>Blackboard Connect</t>
  </si>
  <si>
    <t>HEALTH-SANITATION</t>
  </si>
  <si>
    <t>Compactor and Board of Health Expenses</t>
  </si>
  <si>
    <t>Board of Health Stipends (3)</t>
  </si>
  <si>
    <t>Compactor Attendant Salaries (2)</t>
  </si>
  <si>
    <t>HRMC MRF Container Assessment</t>
  </si>
  <si>
    <t>Hilltown Resource Management Coop</t>
  </si>
  <si>
    <t>EDUCATION</t>
  </si>
  <si>
    <t>Mohawk Regional Dist. Operating</t>
  </si>
  <si>
    <t>Vocational School Tuition</t>
  </si>
  <si>
    <t>School Committee Expenses</t>
  </si>
  <si>
    <t>CULTURAL/RECREATION</t>
  </si>
  <si>
    <t>Historical Commission</t>
  </si>
  <si>
    <t>Memorial Day/Veterans Flags</t>
  </si>
  <si>
    <t>Flags/Flowers</t>
  </si>
  <si>
    <t>Recreation Committee</t>
  </si>
  <si>
    <t>HUMAN SERVICES</t>
  </si>
  <si>
    <t>Council on Aging</t>
  </si>
  <si>
    <t>COA Coordinator Stipend</t>
  </si>
  <si>
    <t>Library Expenses</t>
  </si>
  <si>
    <t>Library Salaries (2)</t>
  </si>
  <si>
    <t>ADA Committee</t>
  </si>
  <si>
    <t>Veterans District</t>
  </si>
  <si>
    <t>DEBT SERVICE</t>
  </si>
  <si>
    <t>Public Safety Building Bond Principal</t>
  </si>
  <si>
    <t>Broadband Principal</t>
  </si>
  <si>
    <t>EMPLOYEE BENEFITS</t>
  </si>
  <si>
    <t>Chapter 32B Insurance</t>
  </si>
  <si>
    <t>Medicare</t>
  </si>
  <si>
    <t>Hampshire County Retirement</t>
  </si>
  <si>
    <t>Unemployment Contribution</t>
  </si>
  <si>
    <t>OTHER AMOUNTS TO BE RAISED</t>
  </si>
  <si>
    <t>Overlay</t>
  </si>
  <si>
    <t>Offsets (Library Grant)</t>
  </si>
  <si>
    <t>State Assessments</t>
  </si>
  <si>
    <t>Town Office Capital</t>
  </si>
  <si>
    <t>Police Cruiser</t>
  </si>
  <si>
    <t>SPECIAL TOWN MEETINGS ARTICLES</t>
  </si>
  <si>
    <t>None</t>
  </si>
  <si>
    <t>EXPENSE SUMMARY</t>
  </si>
  <si>
    <t>General Government</t>
  </si>
  <si>
    <t>Highways &amp; Roads</t>
  </si>
  <si>
    <t>Public Safety</t>
  </si>
  <si>
    <t>Health-Sanitation</t>
  </si>
  <si>
    <t>Education</t>
  </si>
  <si>
    <t>Cultural-Recreation</t>
  </si>
  <si>
    <t>Human Services</t>
  </si>
  <si>
    <t>Debt Service</t>
  </si>
  <si>
    <t>Employee Benefits</t>
  </si>
  <si>
    <t>Special Articles</t>
  </si>
  <si>
    <t>TOTAL EXPENSES</t>
  </si>
  <si>
    <t>REVENUE SUMMARY</t>
  </si>
  <si>
    <t>State Cherry Sheet</t>
  </si>
  <si>
    <t>Local Estimated Receipts</t>
  </si>
  <si>
    <t>Stabilization (to offset new obligations)</t>
  </si>
  <si>
    <t>Transfers</t>
  </si>
  <si>
    <t>Overlay Surplus</t>
  </si>
  <si>
    <t>Borrowing</t>
  </si>
  <si>
    <t>Misc. Available Funds</t>
  </si>
  <si>
    <t>NET TO BE RAISED BY TAXATION</t>
  </si>
  <si>
    <t>Levy Limit</t>
  </si>
  <si>
    <t>Excess Capacity</t>
  </si>
  <si>
    <t>Town Valuation</t>
  </si>
  <si>
    <t>Estimated Tax Rate</t>
  </si>
  <si>
    <t>Available Debt Exclusion</t>
  </si>
  <si>
    <t>Free Cash</t>
  </si>
  <si>
    <t>Stabilization</t>
  </si>
  <si>
    <t>Total Salaries</t>
  </si>
  <si>
    <t>Total Stipends</t>
  </si>
  <si>
    <t xml:space="preserve">Immunizations </t>
  </si>
  <si>
    <t>SPECIAL ARTICLES  (ATM)</t>
  </si>
  <si>
    <t xml:space="preserve">TOTAL </t>
  </si>
  <si>
    <t>Fire Depart Admin Assist Stipend</t>
  </si>
  <si>
    <t>SAL</t>
  </si>
  <si>
    <t>STI</t>
  </si>
  <si>
    <t>Total Expenses (excl. Salaries/Stipends)</t>
  </si>
  <si>
    <t>Free Cash (for Special Articles)</t>
  </si>
  <si>
    <t>Less Total Revenues</t>
  </si>
  <si>
    <t>SUMMARY</t>
  </si>
  <si>
    <t>TOTAL EXPENSES (all categories)</t>
  </si>
  <si>
    <t>Long Term Interest</t>
  </si>
  <si>
    <t>Mohawk Regional Dist. Capital</t>
  </si>
  <si>
    <t>Recommended COLA</t>
  </si>
  <si>
    <t>Franklin Regional Council of Govt</t>
  </si>
  <si>
    <t>Highway Truck Loan 2019 W. Star</t>
  </si>
  <si>
    <t>Highway Truck Loan 2017 W. Star</t>
  </si>
  <si>
    <t>Barn &amp; Cattle Inspector stipend</t>
  </si>
  <si>
    <t>Town Hall Painting</t>
  </si>
  <si>
    <t>SAL+</t>
  </si>
  <si>
    <t>BOH/compactor building</t>
  </si>
  <si>
    <t>Highway  Salaries</t>
  </si>
  <si>
    <t>Broadband Enterprise</t>
  </si>
  <si>
    <t>Broadband -Enterprise  Revenue</t>
  </si>
  <si>
    <t>Planning Board Assisitant</t>
  </si>
  <si>
    <t xml:space="preserve"> </t>
  </si>
  <si>
    <t>Fire Truck Stabilization</t>
  </si>
  <si>
    <t>Bullet Proof Vests</t>
  </si>
  <si>
    <t>Town Hall Heating</t>
  </si>
  <si>
    <t>Police Dept. Radar</t>
  </si>
  <si>
    <t>Free Cash (to reduce tax rate)</t>
  </si>
  <si>
    <t>2022 Highway Pick-up Truck</t>
  </si>
  <si>
    <t>Hallock &amp; Police Station Painting</t>
  </si>
  <si>
    <t>PVPC Assessment</t>
  </si>
  <si>
    <t>FY 2020    Appropriated</t>
  </si>
  <si>
    <t>FY 2024      Requested</t>
  </si>
  <si>
    <t>FY 2024 Recommended</t>
  </si>
  <si>
    <t>Stipend/   Salary</t>
  </si>
  <si>
    <t>FY 2021    Appropriated</t>
  </si>
  <si>
    <t>FY 2022    Appropriated</t>
  </si>
  <si>
    <t>FY 2023    Appropriated</t>
  </si>
  <si>
    <t>Loader Mounted Boom Mower</t>
  </si>
  <si>
    <t>Overtime Expense/Per Diem</t>
  </si>
  <si>
    <t>Barn &amp; Cattle Inspector Salary</t>
  </si>
  <si>
    <t>FY 24 Version 6 April 20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</si>
</sst>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name val="Calibri (Body)"/>
    </font>
    <font>
      <b/>
      <sz val="11"/>
      <name val="Calibri (Body)"/>
    </font>
    <font>
      <sz val="11"/>
      <color theme="1" tint="4.9989318521683403E-2"/>
      <name val="Calibri (Body)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40" fontId="6" fillId="0" borderId="0" xfId="0" applyNumberFormat="1" applyFont="1"/>
    <xf numFmtId="40" fontId="7" fillId="0" borderId="0" xfId="0" applyNumberFormat="1" applyFont="1"/>
    <xf numFmtId="4" fontId="7" fillId="0" borderId="0" xfId="0" applyNumberFormat="1" applyFont="1"/>
    <xf numFmtId="40" fontId="7" fillId="0" borderId="0" xfId="1" applyNumberFormat="1" applyFont="1" applyFill="1"/>
    <xf numFmtId="40" fontId="8" fillId="0" borderId="0" xfId="0" applyNumberFormat="1" applyFont="1"/>
    <xf numFmtId="40" fontId="5" fillId="0" borderId="0" xfId="0" applyNumberFormat="1" applyFont="1"/>
    <xf numFmtId="10" fontId="6" fillId="0" borderId="0" xfId="0" applyNumberFormat="1" applyFont="1" applyAlignment="1">
      <alignment horizontal="right"/>
    </xf>
    <xf numFmtId="40" fontId="6" fillId="0" borderId="0" xfId="0" quotePrefix="1" applyNumberFormat="1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center" wrapText="1"/>
    </xf>
    <xf numFmtId="0" fontId="10" fillId="0" borderId="0" xfId="1" applyFont="1" applyFill="1"/>
    <xf numFmtId="10" fontId="0" fillId="0" borderId="0" xfId="0" applyNumberForma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40" fontId="7" fillId="0" borderId="0" xfId="0" applyNumberFormat="1" applyFont="1" applyFill="1"/>
    <xf numFmtId="40" fontId="9" fillId="0" borderId="0" xfId="0" applyNumberFormat="1" applyFont="1" applyFill="1"/>
    <xf numFmtId="40" fontId="5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tabSelected="1" topLeftCell="B1" zoomScale="126" zoomScaleNormal="126" zoomScaleSheetLayoutView="126" zoomScalePageLayoutView="120" workbookViewId="0">
      <pane ySplit="2" topLeftCell="A3" activePane="bottomLeft" state="frozen"/>
      <selection pane="bottomLeft" activeCell="H195" sqref="H195"/>
    </sheetView>
  </sheetViews>
  <sheetFormatPr defaultColWidth="8.85546875" defaultRowHeight="15"/>
  <cols>
    <col min="1" max="1" width="10.7109375" style="2" hidden="1" customWidth="1"/>
    <col min="2" max="2" width="28.7109375" customWidth="1"/>
    <col min="3" max="3" width="17.7109375" style="11" hidden="1" customWidth="1"/>
    <col min="4" max="4" width="0.28515625" style="11" hidden="1" customWidth="1"/>
    <col min="5" max="6" width="18.28515625" style="11" customWidth="1"/>
    <col min="7" max="7" width="17.5703125" style="11" customWidth="1"/>
    <col min="8" max="8" width="18.28515625" style="11" customWidth="1"/>
    <col min="9" max="9" width="8.5703125" style="4" customWidth="1"/>
  </cols>
  <sheetData>
    <row r="1" spans="1:9" s="1" customFormat="1" ht="32.25" customHeight="1">
      <c r="A1" s="28" t="s">
        <v>175</v>
      </c>
      <c r="B1" s="28"/>
      <c r="C1" s="27" t="s">
        <v>165</v>
      </c>
      <c r="D1" s="27" t="s">
        <v>169</v>
      </c>
      <c r="E1" s="27" t="s">
        <v>170</v>
      </c>
      <c r="F1" s="27" t="s">
        <v>171</v>
      </c>
      <c r="G1" s="27" t="s">
        <v>166</v>
      </c>
      <c r="H1" s="27" t="s">
        <v>167</v>
      </c>
      <c r="I1" s="5" t="s">
        <v>168</v>
      </c>
    </row>
    <row r="2" spans="1:9" s="5" customFormat="1" hidden="1">
      <c r="A2" s="28"/>
      <c r="B2" s="28"/>
      <c r="C2" s="27"/>
      <c r="D2" s="27"/>
      <c r="E2" s="27"/>
      <c r="F2" s="27"/>
      <c r="G2" s="27"/>
      <c r="H2" s="27"/>
    </row>
    <row r="4" spans="1:9">
      <c r="A4" s="7"/>
      <c r="B4" s="8" t="s">
        <v>0</v>
      </c>
      <c r="C4" s="12"/>
      <c r="D4" s="12"/>
      <c r="E4" s="12"/>
      <c r="F4" s="12"/>
      <c r="G4" s="12"/>
      <c r="H4" s="12"/>
      <c r="I4" s="10"/>
    </row>
    <row r="5" spans="1:9">
      <c r="A5" s="7">
        <v>10176</v>
      </c>
      <c r="B5" s="9" t="s">
        <v>1</v>
      </c>
      <c r="C5" s="12">
        <v>300</v>
      </c>
      <c r="D5" s="12">
        <v>300</v>
      </c>
      <c r="E5" s="12"/>
      <c r="F5" s="12">
        <v>0</v>
      </c>
      <c r="G5" s="12">
        <v>0</v>
      </c>
      <c r="H5" s="12"/>
      <c r="I5" s="10"/>
    </row>
    <row r="6" spans="1:9">
      <c r="A6" s="7">
        <v>10141.01</v>
      </c>
      <c r="B6" s="9" t="s">
        <v>2</v>
      </c>
      <c r="C6" s="12">
        <v>17345</v>
      </c>
      <c r="D6" s="12">
        <v>16509</v>
      </c>
      <c r="E6" s="12">
        <v>11090</v>
      </c>
      <c r="F6" s="12">
        <v>10919</v>
      </c>
      <c r="G6" s="12">
        <v>12389</v>
      </c>
      <c r="H6" s="12">
        <v>12389</v>
      </c>
      <c r="I6" s="10"/>
    </row>
    <row r="7" spans="1:9">
      <c r="A7" s="7">
        <v>10141.021000000001</v>
      </c>
      <c r="B7" s="9" t="s">
        <v>3</v>
      </c>
      <c r="C7" s="12">
        <v>1250</v>
      </c>
      <c r="D7" s="12">
        <v>1250</v>
      </c>
      <c r="E7" s="12">
        <v>29670</v>
      </c>
      <c r="F7" s="12">
        <v>31376</v>
      </c>
      <c r="G7" s="12">
        <v>31376</v>
      </c>
      <c r="H7" s="12">
        <v>1250</v>
      </c>
      <c r="I7" s="10" t="s">
        <v>136</v>
      </c>
    </row>
    <row r="8" spans="1:9">
      <c r="A8" s="7">
        <v>10141.022000000001</v>
      </c>
      <c r="B8" s="9" t="s">
        <v>4</v>
      </c>
      <c r="C8" s="12">
        <v>25500</v>
      </c>
      <c r="D8" s="12">
        <v>25000</v>
      </c>
      <c r="E8" s="12"/>
      <c r="F8" s="12"/>
      <c r="G8" s="12"/>
      <c r="H8" s="25">
        <v>27572</v>
      </c>
      <c r="I8" s="10" t="s">
        <v>135</v>
      </c>
    </row>
    <row r="9" spans="1:9">
      <c r="A9" s="7">
        <v>10141.022999999999</v>
      </c>
      <c r="B9" s="9" t="s">
        <v>5</v>
      </c>
      <c r="C9" s="12">
        <v>3000</v>
      </c>
      <c r="D9" s="12">
        <v>3000</v>
      </c>
      <c r="E9" s="12"/>
      <c r="F9" s="12"/>
      <c r="G9" s="12"/>
      <c r="H9" s="25">
        <v>3365</v>
      </c>
      <c r="I9" s="10" t="s">
        <v>135</v>
      </c>
    </row>
    <row r="10" spans="1:9">
      <c r="A10" s="7">
        <v>50491</v>
      </c>
      <c r="B10" s="9" t="s">
        <v>6</v>
      </c>
      <c r="C10" s="12">
        <v>5650</v>
      </c>
      <c r="D10" s="12">
        <v>4000</v>
      </c>
      <c r="E10" s="12">
        <v>4000</v>
      </c>
      <c r="F10" s="12">
        <v>4000</v>
      </c>
      <c r="G10" s="12">
        <v>4000</v>
      </c>
      <c r="H10" s="12">
        <v>4000</v>
      </c>
      <c r="I10" s="10"/>
    </row>
    <row r="11" spans="1:9">
      <c r="A11" s="7">
        <v>10171</v>
      </c>
      <c r="B11" s="9" t="s">
        <v>7</v>
      </c>
      <c r="C11" s="12">
        <v>600</v>
      </c>
      <c r="D11" s="12">
        <v>700</v>
      </c>
      <c r="E11" s="12">
        <v>730</v>
      </c>
      <c r="F11" s="12">
        <v>500</v>
      </c>
      <c r="G11" s="12">
        <v>500</v>
      </c>
      <c r="H11" s="12">
        <v>500</v>
      </c>
      <c r="I11" s="10"/>
    </row>
    <row r="12" spans="1:9">
      <c r="A12" s="7">
        <v>10146.01</v>
      </c>
      <c r="B12" s="9" t="s">
        <v>8</v>
      </c>
      <c r="C12" s="12">
        <v>11265</v>
      </c>
      <c r="D12" s="12">
        <v>11100</v>
      </c>
      <c r="E12" s="12">
        <v>11100</v>
      </c>
      <c r="F12" s="12">
        <v>10500</v>
      </c>
      <c r="G12" s="12">
        <v>12605</v>
      </c>
      <c r="H12" s="12">
        <v>12605</v>
      </c>
      <c r="I12" s="10"/>
    </row>
    <row r="13" spans="1:9">
      <c r="A13" s="7">
        <v>10146.049999999999</v>
      </c>
      <c r="B13" s="9" t="s">
        <v>9</v>
      </c>
      <c r="C13" s="12">
        <v>12390</v>
      </c>
      <c r="D13" s="12">
        <v>12675</v>
      </c>
      <c r="E13" s="12">
        <v>12866</v>
      </c>
      <c r="F13" s="12">
        <v>13368</v>
      </c>
      <c r="G13" s="12">
        <v>13368</v>
      </c>
      <c r="H13" s="25">
        <v>13970</v>
      </c>
      <c r="I13" s="10" t="s">
        <v>135</v>
      </c>
    </row>
    <row r="14" spans="1:9">
      <c r="A14" s="7">
        <v>10174</v>
      </c>
      <c r="B14" s="9" t="s">
        <v>10</v>
      </c>
      <c r="C14" s="12">
        <v>150</v>
      </c>
      <c r="D14" s="12">
        <v>150</v>
      </c>
      <c r="E14" s="12">
        <v>150</v>
      </c>
      <c r="F14" s="12">
        <v>150</v>
      </c>
      <c r="G14" s="12">
        <v>150</v>
      </c>
      <c r="H14" s="12">
        <v>150</v>
      </c>
      <c r="I14" s="10"/>
    </row>
    <row r="15" spans="1:9">
      <c r="A15" s="7">
        <v>90192</v>
      </c>
      <c r="B15" s="9" t="s">
        <v>11</v>
      </c>
      <c r="C15" s="12">
        <v>55000</v>
      </c>
      <c r="D15" s="12">
        <v>58000</v>
      </c>
      <c r="E15" s="12">
        <v>60500</v>
      </c>
      <c r="F15" s="12">
        <v>63000</v>
      </c>
      <c r="G15" s="12">
        <v>64625</v>
      </c>
      <c r="H15" s="12">
        <v>64625</v>
      </c>
      <c r="I15" s="10"/>
    </row>
    <row r="16" spans="1:9">
      <c r="A16" s="7">
        <v>80752</v>
      </c>
      <c r="B16" s="9" t="s">
        <v>12</v>
      </c>
      <c r="C16" s="12">
        <v>1000</v>
      </c>
      <c r="D16" s="12">
        <v>2000</v>
      </c>
      <c r="E16" s="12">
        <v>1000</v>
      </c>
      <c r="F16" s="12">
        <v>1750</v>
      </c>
      <c r="G16" s="12">
        <v>1750</v>
      </c>
      <c r="H16" s="12">
        <v>1750</v>
      </c>
      <c r="I16" s="10"/>
    </row>
    <row r="17" spans="1:9">
      <c r="A17" s="7">
        <v>80751</v>
      </c>
      <c r="B17" s="9" t="s">
        <v>142</v>
      </c>
      <c r="C17" s="12">
        <v>18719</v>
      </c>
      <c r="D17" s="12">
        <v>39928</v>
      </c>
      <c r="E17" s="12">
        <v>32663</v>
      </c>
      <c r="F17" s="12">
        <v>17920</v>
      </c>
      <c r="G17" s="12">
        <v>61568</v>
      </c>
      <c r="H17" s="12">
        <v>61568</v>
      </c>
      <c r="I17" s="10"/>
    </row>
    <row r="18" spans="1:9" s="22" customFormat="1">
      <c r="A18" s="19">
        <v>10175</v>
      </c>
      <c r="B18" s="20" t="s">
        <v>13</v>
      </c>
      <c r="C18" s="14">
        <v>1000</v>
      </c>
      <c r="D18" s="14">
        <v>2000</v>
      </c>
      <c r="E18" s="14">
        <v>7000</v>
      </c>
      <c r="F18" s="14">
        <v>7000</v>
      </c>
      <c r="G18" s="14">
        <v>5000</v>
      </c>
      <c r="H18" s="14">
        <v>4000</v>
      </c>
      <c r="I18" s="21"/>
    </row>
    <row r="19" spans="1:9" s="22" customFormat="1">
      <c r="A19" s="19"/>
      <c r="B19" s="20" t="s">
        <v>155</v>
      </c>
      <c r="C19" s="14"/>
      <c r="D19" s="14"/>
      <c r="E19" s="14" t="s">
        <v>156</v>
      </c>
      <c r="F19" s="14">
        <v>3600</v>
      </c>
      <c r="G19" s="14"/>
      <c r="H19" s="14"/>
      <c r="I19" s="21"/>
    </row>
    <row r="20" spans="1:9">
      <c r="A20" s="7">
        <v>95781</v>
      </c>
      <c r="B20" s="9" t="s">
        <v>14</v>
      </c>
      <c r="C20" s="12">
        <v>10000</v>
      </c>
      <c r="D20" s="12">
        <v>4000</v>
      </c>
      <c r="E20" s="12">
        <v>4000</v>
      </c>
      <c r="F20" s="12">
        <v>4000</v>
      </c>
      <c r="G20" s="12">
        <v>4000</v>
      </c>
      <c r="H20" s="25">
        <v>4000</v>
      </c>
      <c r="I20" s="10"/>
    </row>
    <row r="21" spans="1:9">
      <c r="A21" s="7">
        <v>90211</v>
      </c>
      <c r="B21" s="9" t="s">
        <v>15</v>
      </c>
      <c r="C21" s="12">
        <v>0</v>
      </c>
      <c r="D21" s="12">
        <v>0</v>
      </c>
      <c r="E21" s="12"/>
      <c r="F21" s="12"/>
      <c r="G21" s="12"/>
      <c r="H21" s="12"/>
      <c r="I21" s="10"/>
    </row>
    <row r="22" spans="1:9">
      <c r="A22" s="7">
        <v>90192.17</v>
      </c>
      <c r="B22" s="9" t="s">
        <v>16</v>
      </c>
      <c r="C22" s="12">
        <v>52278</v>
      </c>
      <c r="D22" s="12">
        <v>52278</v>
      </c>
      <c r="E22" s="12">
        <v>54000</v>
      </c>
      <c r="F22" s="12">
        <v>55500</v>
      </c>
      <c r="G22" s="12">
        <v>60000</v>
      </c>
      <c r="H22" s="12">
        <v>60000</v>
      </c>
      <c r="I22" s="10"/>
    </row>
    <row r="23" spans="1:9">
      <c r="A23" s="7">
        <v>90192.02</v>
      </c>
      <c r="B23" s="9" t="s">
        <v>17</v>
      </c>
      <c r="C23" s="12">
        <v>20000</v>
      </c>
      <c r="D23" s="12">
        <v>18000</v>
      </c>
      <c r="E23" s="12">
        <v>18000</v>
      </c>
      <c r="F23" s="12">
        <v>24000</v>
      </c>
      <c r="G23" s="12">
        <v>24000</v>
      </c>
      <c r="H23" s="12">
        <v>24000</v>
      </c>
      <c r="I23" s="10"/>
    </row>
    <row r="24" spans="1:9" s="22" customFormat="1">
      <c r="A24" s="19">
        <v>90192.19</v>
      </c>
      <c r="B24" s="20" t="s">
        <v>18</v>
      </c>
      <c r="C24" s="14">
        <v>12241</v>
      </c>
      <c r="D24" s="14">
        <v>12199</v>
      </c>
      <c r="E24" s="14">
        <v>21219</v>
      </c>
      <c r="F24" s="14">
        <v>16549</v>
      </c>
      <c r="G24" s="14">
        <v>18000</v>
      </c>
      <c r="H24" s="14">
        <v>18192</v>
      </c>
      <c r="I24" s="21"/>
    </row>
    <row r="25" spans="1:9">
      <c r="A25" s="9">
        <v>90192.191000000006</v>
      </c>
      <c r="B25" s="9" t="s">
        <v>19</v>
      </c>
      <c r="C25" s="13">
        <v>3830</v>
      </c>
      <c r="D25" s="13">
        <v>3960</v>
      </c>
      <c r="E25" s="13"/>
      <c r="F25" s="13"/>
      <c r="G25" s="13"/>
      <c r="H25" s="13"/>
      <c r="I25" s="6" t="s">
        <v>135</v>
      </c>
    </row>
    <row r="26" spans="1:9">
      <c r="A26" s="7">
        <v>10161.01</v>
      </c>
      <c r="B26" s="9" t="s">
        <v>20</v>
      </c>
      <c r="C26" s="12">
        <v>4000</v>
      </c>
      <c r="D26" s="12">
        <v>5000</v>
      </c>
      <c r="E26" s="12">
        <v>5000</v>
      </c>
      <c r="F26" s="12">
        <v>5000</v>
      </c>
      <c r="G26" s="25">
        <v>5000</v>
      </c>
      <c r="H26" s="25">
        <v>5000</v>
      </c>
      <c r="I26" s="10"/>
    </row>
    <row r="27" spans="1:9">
      <c r="A27" s="7">
        <v>10161.02</v>
      </c>
      <c r="B27" s="9" t="s">
        <v>21</v>
      </c>
      <c r="C27" s="12">
        <v>12559</v>
      </c>
      <c r="D27" s="12">
        <v>12848</v>
      </c>
      <c r="E27" s="12">
        <v>13041</v>
      </c>
      <c r="F27" s="12">
        <v>13822</v>
      </c>
      <c r="G27" s="12">
        <v>13822</v>
      </c>
      <c r="H27" s="25">
        <v>14444</v>
      </c>
      <c r="I27" s="10" t="s">
        <v>135</v>
      </c>
    </row>
    <row r="28" spans="1:9">
      <c r="A28" s="7">
        <v>10111</v>
      </c>
      <c r="B28" s="9" t="s">
        <v>22</v>
      </c>
      <c r="C28" s="12">
        <v>4000</v>
      </c>
      <c r="D28" s="12">
        <v>4000</v>
      </c>
      <c r="E28" s="12">
        <v>4000</v>
      </c>
      <c r="F28" s="12">
        <v>4000</v>
      </c>
      <c r="G28" s="12">
        <v>15000</v>
      </c>
      <c r="H28" s="12">
        <v>15000</v>
      </c>
      <c r="I28" s="10"/>
    </row>
    <row r="29" spans="1:9">
      <c r="A29" s="7">
        <v>10144</v>
      </c>
      <c r="B29" s="9" t="s">
        <v>23</v>
      </c>
      <c r="C29" s="12">
        <v>4000</v>
      </c>
      <c r="D29" s="12">
        <v>4000</v>
      </c>
      <c r="E29" s="12">
        <v>4000</v>
      </c>
      <c r="F29" s="12">
        <v>4000</v>
      </c>
      <c r="G29" s="12">
        <v>4000</v>
      </c>
      <c r="H29" s="12">
        <v>4000</v>
      </c>
      <c r="I29" s="10"/>
    </row>
    <row r="30" spans="1:9">
      <c r="A30" s="7">
        <v>10001.01</v>
      </c>
      <c r="B30" s="9" t="s">
        <v>24</v>
      </c>
      <c r="C30" s="12">
        <v>11300</v>
      </c>
      <c r="D30" s="12">
        <v>12160</v>
      </c>
      <c r="E30" s="12">
        <v>12500</v>
      </c>
      <c r="F30" s="12">
        <v>12500</v>
      </c>
      <c r="G30" s="12">
        <v>14000</v>
      </c>
      <c r="H30" s="12">
        <v>14000</v>
      </c>
      <c r="I30" s="10"/>
    </row>
    <row r="31" spans="1:9">
      <c r="A31" s="7">
        <v>10003</v>
      </c>
      <c r="B31" s="9" t="s">
        <v>25</v>
      </c>
      <c r="C31" s="12">
        <v>500</v>
      </c>
      <c r="D31" s="12">
        <v>500</v>
      </c>
      <c r="E31" s="12">
        <v>500</v>
      </c>
      <c r="F31" s="12">
        <v>1000</v>
      </c>
      <c r="G31" s="12">
        <v>1000</v>
      </c>
      <c r="H31" s="12">
        <v>1000</v>
      </c>
      <c r="I31" s="10"/>
    </row>
    <row r="32" spans="1:9">
      <c r="A32" s="7">
        <v>10001</v>
      </c>
      <c r="B32" s="9" t="s">
        <v>26</v>
      </c>
      <c r="C32" s="12">
        <v>5000</v>
      </c>
      <c r="D32" s="12">
        <v>5000</v>
      </c>
      <c r="E32" s="12">
        <v>5000</v>
      </c>
      <c r="F32" s="12">
        <v>5000</v>
      </c>
      <c r="G32" s="12">
        <v>5000</v>
      </c>
      <c r="H32" s="12">
        <v>5000</v>
      </c>
      <c r="I32" s="10" t="s">
        <v>136</v>
      </c>
    </row>
    <row r="33" spans="1:9">
      <c r="A33" s="7">
        <v>10001.08</v>
      </c>
      <c r="B33" s="9" t="s">
        <v>27</v>
      </c>
      <c r="C33" s="12">
        <v>15000</v>
      </c>
      <c r="D33" s="12">
        <v>15345</v>
      </c>
      <c r="E33" s="12">
        <v>15576</v>
      </c>
      <c r="F33" s="12">
        <v>16510</v>
      </c>
      <c r="G33" s="12">
        <v>16510</v>
      </c>
      <c r="H33" s="25">
        <v>17253</v>
      </c>
      <c r="I33" s="10" t="s">
        <v>135</v>
      </c>
    </row>
    <row r="34" spans="1:9">
      <c r="A34" s="7">
        <v>10001.02</v>
      </c>
      <c r="B34" s="9" t="s">
        <v>28</v>
      </c>
      <c r="C34" s="12">
        <v>14100</v>
      </c>
      <c r="D34" s="12">
        <v>14424</v>
      </c>
      <c r="E34" s="12">
        <v>14641</v>
      </c>
      <c r="F34" s="12">
        <v>15519</v>
      </c>
      <c r="G34" s="12">
        <v>15519</v>
      </c>
      <c r="H34" s="25">
        <v>16217</v>
      </c>
      <c r="I34" s="10" t="s">
        <v>135</v>
      </c>
    </row>
    <row r="35" spans="1:9">
      <c r="A35" s="7">
        <v>10129.290000000001</v>
      </c>
      <c r="B35" s="9" t="s">
        <v>29</v>
      </c>
      <c r="C35" s="12">
        <v>546</v>
      </c>
      <c r="D35" s="12">
        <v>559</v>
      </c>
      <c r="E35" s="12">
        <v>568</v>
      </c>
      <c r="F35" s="12">
        <v>602</v>
      </c>
      <c r="G35" s="12">
        <v>602</v>
      </c>
      <c r="H35" s="25">
        <v>629</v>
      </c>
      <c r="I35" s="10" t="s">
        <v>135</v>
      </c>
    </row>
    <row r="36" spans="1:9">
      <c r="A36" s="7">
        <v>10002</v>
      </c>
      <c r="B36" s="9" t="s">
        <v>30</v>
      </c>
      <c r="C36" s="12">
        <v>7000</v>
      </c>
      <c r="D36" s="12">
        <v>7000</v>
      </c>
      <c r="E36" s="12">
        <v>7000</v>
      </c>
      <c r="F36" s="12">
        <v>7000</v>
      </c>
      <c r="G36" s="12">
        <v>7000</v>
      </c>
      <c r="H36" s="12">
        <v>7000</v>
      </c>
      <c r="I36" s="10"/>
    </row>
    <row r="37" spans="1:9">
      <c r="A37" s="7">
        <v>10001.06</v>
      </c>
      <c r="B37" s="9" t="s">
        <v>31</v>
      </c>
      <c r="C37" s="12">
        <v>100</v>
      </c>
      <c r="D37" s="12">
        <v>100</v>
      </c>
      <c r="E37" s="12">
        <v>100</v>
      </c>
      <c r="F37" s="12">
        <v>100</v>
      </c>
      <c r="G37" s="25">
        <v>100</v>
      </c>
      <c r="H37" s="25">
        <v>100</v>
      </c>
      <c r="I37" s="10" t="s">
        <v>136</v>
      </c>
    </row>
    <row r="38" spans="1:9">
      <c r="A38" s="7">
        <v>10001.040000000001</v>
      </c>
      <c r="B38" s="9" t="s">
        <v>32</v>
      </c>
      <c r="C38" s="12">
        <v>21839</v>
      </c>
      <c r="D38" s="12">
        <v>22341</v>
      </c>
      <c r="E38" s="12">
        <v>22677</v>
      </c>
      <c r="F38" s="12">
        <v>24038</v>
      </c>
      <c r="G38" s="12">
        <v>24038</v>
      </c>
      <c r="H38" s="25">
        <v>25120</v>
      </c>
      <c r="I38" s="10" t="s">
        <v>135</v>
      </c>
    </row>
    <row r="39" spans="1:9">
      <c r="A39" s="7">
        <v>90195</v>
      </c>
      <c r="B39" s="9" t="s">
        <v>33</v>
      </c>
      <c r="C39" s="12">
        <v>1000</v>
      </c>
      <c r="D39" s="12">
        <v>1300</v>
      </c>
      <c r="E39" s="12">
        <v>1300</v>
      </c>
      <c r="F39" s="12">
        <v>1300</v>
      </c>
      <c r="G39" s="12">
        <v>1300</v>
      </c>
      <c r="H39" s="12">
        <v>1300</v>
      </c>
      <c r="I39" s="10"/>
    </row>
    <row r="40" spans="1:9" s="22" customFormat="1">
      <c r="A40" s="19">
        <v>60294</v>
      </c>
      <c r="B40" s="20" t="s">
        <v>34</v>
      </c>
      <c r="C40" s="14">
        <v>6000</v>
      </c>
      <c r="D40" s="14">
        <v>6000</v>
      </c>
      <c r="E40" s="14">
        <v>12000</v>
      </c>
      <c r="F40" s="14">
        <v>12000</v>
      </c>
      <c r="G40" s="14">
        <v>15000</v>
      </c>
      <c r="H40" s="14">
        <v>15000</v>
      </c>
      <c r="I40" s="21"/>
    </row>
    <row r="41" spans="1:9">
      <c r="A41" s="7">
        <v>90692</v>
      </c>
      <c r="B41" s="9" t="s">
        <v>35</v>
      </c>
      <c r="C41" s="12">
        <v>200</v>
      </c>
      <c r="D41" s="12">
        <v>200</v>
      </c>
      <c r="E41" s="12">
        <v>200</v>
      </c>
      <c r="F41" s="12">
        <v>200</v>
      </c>
      <c r="G41" s="12">
        <v>200</v>
      </c>
      <c r="H41" s="12">
        <v>200</v>
      </c>
      <c r="I41" s="10"/>
    </row>
    <row r="42" spans="1:9">
      <c r="A42" s="7">
        <v>10145</v>
      </c>
      <c r="B42" s="9" t="s">
        <v>36</v>
      </c>
      <c r="C42" s="12">
        <v>500</v>
      </c>
      <c r="D42" s="12">
        <v>500</v>
      </c>
      <c r="E42" s="12">
        <v>500</v>
      </c>
      <c r="F42" s="12">
        <v>550</v>
      </c>
      <c r="G42" s="12">
        <v>600</v>
      </c>
      <c r="H42" s="12">
        <v>600</v>
      </c>
      <c r="I42" s="10"/>
    </row>
    <row r="43" spans="1:9">
      <c r="A43" s="7">
        <v>10145.01</v>
      </c>
      <c r="B43" s="9" t="s">
        <v>37</v>
      </c>
      <c r="C43" s="12">
        <v>1000</v>
      </c>
      <c r="D43" s="12">
        <v>11000</v>
      </c>
      <c r="E43" s="12">
        <v>9000</v>
      </c>
      <c r="F43" s="12">
        <v>5000</v>
      </c>
      <c r="G43" s="12">
        <v>5000</v>
      </c>
      <c r="H43" s="12">
        <v>5000</v>
      </c>
      <c r="I43" s="10"/>
    </row>
    <row r="44" spans="1:9">
      <c r="A44" s="7">
        <v>10177</v>
      </c>
      <c r="B44" s="9" t="s">
        <v>145</v>
      </c>
      <c r="C44" s="12">
        <v>1</v>
      </c>
      <c r="D44" s="12">
        <v>2210</v>
      </c>
      <c r="E44" s="12">
        <v>2500</v>
      </c>
      <c r="F44" s="12">
        <v>1870</v>
      </c>
      <c r="G44" s="12">
        <v>1975</v>
      </c>
      <c r="H44" s="12">
        <v>1975</v>
      </c>
      <c r="I44" s="10"/>
    </row>
    <row r="45" spans="1:9">
      <c r="A45" s="7"/>
      <c r="B45" s="8" t="s">
        <v>38</v>
      </c>
      <c r="C45" s="15">
        <f ca="1">SUM(C4:OFFSET(C45,-1,0))</f>
        <v>360163</v>
      </c>
      <c r="D45" s="15">
        <f ca="1">SUM(D4:OFFSET(D45,-1,0))</f>
        <v>391536</v>
      </c>
      <c r="E45" s="15">
        <f>SUM(E5:E44)</f>
        <v>398091</v>
      </c>
      <c r="F45" s="15">
        <f>SUM(F5:F44)</f>
        <v>394143</v>
      </c>
      <c r="G45" s="15">
        <f ca="1">SUM(G4:OFFSET(G45,-1,0))</f>
        <v>458997</v>
      </c>
      <c r="H45" s="15">
        <f>SUM(H5:H44)</f>
        <v>462774</v>
      </c>
      <c r="I45" s="10"/>
    </row>
    <row r="46" spans="1:9">
      <c r="A46" s="7"/>
      <c r="B46" s="9"/>
      <c r="C46" s="12"/>
      <c r="D46" s="12"/>
      <c r="E46" s="12"/>
      <c r="F46" s="12"/>
      <c r="G46" s="12"/>
      <c r="H46" s="12"/>
      <c r="I46" s="10"/>
    </row>
    <row r="47" spans="1:9">
      <c r="A47" s="7"/>
      <c r="B47" s="9"/>
      <c r="C47" s="12"/>
      <c r="D47" s="12"/>
      <c r="E47" s="12"/>
      <c r="F47" s="12"/>
      <c r="G47" s="12"/>
      <c r="H47" s="12"/>
      <c r="I47" s="10"/>
    </row>
    <row r="48" spans="1:9">
      <c r="A48" s="7"/>
      <c r="B48" s="8" t="s">
        <v>39</v>
      </c>
      <c r="C48" s="12"/>
      <c r="D48" s="12"/>
      <c r="E48" s="12"/>
      <c r="F48" s="12"/>
      <c r="G48" s="12"/>
      <c r="H48" s="12"/>
      <c r="I48" s="10"/>
    </row>
    <row r="49" spans="1:9">
      <c r="A49" s="7">
        <v>20422.009999999998</v>
      </c>
      <c r="B49" s="9" t="s">
        <v>40</v>
      </c>
      <c r="C49" s="12">
        <v>63000</v>
      </c>
      <c r="D49" s="12">
        <v>63000</v>
      </c>
      <c r="E49" s="12">
        <v>65000</v>
      </c>
      <c r="F49" s="12">
        <v>70000</v>
      </c>
      <c r="G49" s="12">
        <v>75000</v>
      </c>
      <c r="H49" s="12">
        <v>75000</v>
      </c>
      <c r="I49" s="10"/>
    </row>
    <row r="50" spans="1:9">
      <c r="A50" s="7">
        <v>20422.02</v>
      </c>
      <c r="B50" s="9" t="s">
        <v>41</v>
      </c>
      <c r="C50" s="12">
        <v>75000</v>
      </c>
      <c r="D50" s="12">
        <v>70000</v>
      </c>
      <c r="E50" s="12">
        <v>70000</v>
      </c>
      <c r="F50" s="12">
        <v>80000</v>
      </c>
      <c r="G50" s="12">
        <v>90000</v>
      </c>
      <c r="H50" s="12">
        <v>90000</v>
      </c>
      <c r="I50" s="10"/>
    </row>
    <row r="51" spans="1:9">
      <c r="A51" s="7">
        <v>20422.001</v>
      </c>
      <c r="B51" s="9" t="s">
        <v>152</v>
      </c>
      <c r="C51" s="12">
        <v>181667</v>
      </c>
      <c r="D51" s="12">
        <v>185890</v>
      </c>
      <c r="E51" s="12">
        <v>208679</v>
      </c>
      <c r="F51" s="12">
        <v>236309</v>
      </c>
      <c r="G51" s="25">
        <v>235500</v>
      </c>
      <c r="H51" s="25">
        <v>232857</v>
      </c>
      <c r="I51" s="10" t="s">
        <v>135</v>
      </c>
    </row>
    <row r="52" spans="1:9">
      <c r="A52" s="7">
        <v>20422.003000000001</v>
      </c>
      <c r="B52" s="9" t="s">
        <v>173</v>
      </c>
      <c r="C52" s="12">
        <v>19979</v>
      </c>
      <c r="D52" s="12">
        <v>20000</v>
      </c>
      <c r="E52" s="12"/>
      <c r="F52" s="12"/>
      <c r="G52" s="12">
        <v>25000</v>
      </c>
      <c r="H52" s="12">
        <v>25000</v>
      </c>
      <c r="I52" s="10"/>
    </row>
    <row r="53" spans="1:9">
      <c r="A53" s="7">
        <v>20424</v>
      </c>
      <c r="B53" s="9" t="s">
        <v>42</v>
      </c>
      <c r="C53" s="12">
        <v>750</v>
      </c>
      <c r="D53" s="12">
        <v>775</v>
      </c>
      <c r="E53" s="12">
        <v>775</v>
      </c>
      <c r="F53" s="12">
        <v>780</v>
      </c>
      <c r="G53" s="12">
        <v>1100</v>
      </c>
      <c r="H53" s="12">
        <v>1100</v>
      </c>
      <c r="I53" s="10"/>
    </row>
    <row r="54" spans="1:9">
      <c r="A54" s="7">
        <v>20423</v>
      </c>
      <c r="B54" s="9" t="s">
        <v>43</v>
      </c>
      <c r="C54" s="12">
        <v>100000</v>
      </c>
      <c r="D54" s="12">
        <v>95000</v>
      </c>
      <c r="E54" s="12">
        <v>95000</v>
      </c>
      <c r="F54" s="12">
        <v>105000</v>
      </c>
      <c r="G54" s="12">
        <v>115000</v>
      </c>
      <c r="H54" s="12">
        <v>115000</v>
      </c>
      <c r="I54" s="10"/>
    </row>
    <row r="55" spans="1:9">
      <c r="A55" s="7"/>
      <c r="B55" s="8" t="s">
        <v>38</v>
      </c>
      <c r="C55" s="15">
        <f ca="1">SUM(C48:OFFSET(C55,-1,0))</f>
        <v>440396</v>
      </c>
      <c r="D55" s="15">
        <f ca="1">SUM(D48:OFFSET(D55,-1,0))</f>
        <v>434665</v>
      </c>
      <c r="E55" s="15">
        <f>SUM(E49:E54)</f>
        <v>439454</v>
      </c>
      <c r="F55" s="15">
        <f>SUM(F49:F54)</f>
        <v>492089</v>
      </c>
      <c r="G55" s="15">
        <f ca="1">SUM(G48:OFFSET(G55,-1,0))</f>
        <v>541600</v>
      </c>
      <c r="H55" s="15">
        <f>SUM(H49:H54)</f>
        <v>538957</v>
      </c>
      <c r="I55" s="10"/>
    </row>
    <row r="56" spans="1:9">
      <c r="A56" s="7"/>
      <c r="B56" s="9"/>
      <c r="C56" s="12"/>
      <c r="D56" s="12"/>
      <c r="E56" s="12"/>
      <c r="F56" s="12"/>
      <c r="G56" s="12"/>
      <c r="H56" s="12"/>
      <c r="I56" s="10"/>
    </row>
    <row r="57" spans="1:9">
      <c r="A57" s="7"/>
      <c r="B57" s="8" t="s">
        <v>44</v>
      </c>
      <c r="C57" s="12"/>
      <c r="D57" s="12"/>
      <c r="E57" s="12"/>
      <c r="F57" s="12"/>
      <c r="G57" s="12"/>
      <c r="H57" s="12"/>
      <c r="I57" s="10"/>
    </row>
    <row r="58" spans="1:9">
      <c r="A58" s="7">
        <v>60291</v>
      </c>
      <c r="B58" s="9" t="s">
        <v>45</v>
      </c>
      <c r="C58" s="12">
        <v>1000</v>
      </c>
      <c r="D58" s="12">
        <v>1000</v>
      </c>
      <c r="E58" s="12">
        <v>1000</v>
      </c>
      <c r="F58" s="12">
        <v>1000</v>
      </c>
      <c r="G58" s="12">
        <v>1000</v>
      </c>
      <c r="H58" s="12">
        <v>1000</v>
      </c>
      <c r="I58" s="10"/>
    </row>
    <row r="59" spans="1:9" s="22" customFormat="1">
      <c r="A59" s="19">
        <v>60292</v>
      </c>
      <c r="B59" s="20" t="s">
        <v>46</v>
      </c>
      <c r="C59" s="14">
        <v>1000</v>
      </c>
      <c r="D59" s="14">
        <v>1000</v>
      </c>
      <c r="E59" s="14">
        <v>2000</v>
      </c>
      <c r="F59" s="14">
        <v>2000</v>
      </c>
      <c r="G59" s="14">
        <v>2000</v>
      </c>
      <c r="H59" s="14">
        <v>2000</v>
      </c>
      <c r="I59" s="21" t="s">
        <v>136</v>
      </c>
    </row>
    <row r="60" spans="1:9" s="22" customFormat="1">
      <c r="A60" s="19">
        <v>60292.03</v>
      </c>
      <c r="B60" s="20" t="s">
        <v>47</v>
      </c>
      <c r="C60" s="14">
        <v>600</v>
      </c>
      <c r="D60" s="14">
        <v>600</v>
      </c>
      <c r="E60" s="14">
        <v>1500</v>
      </c>
      <c r="F60" s="14">
        <v>1500</v>
      </c>
      <c r="G60" s="14">
        <v>1500</v>
      </c>
      <c r="H60" s="14">
        <v>1500</v>
      </c>
      <c r="I60" s="21"/>
    </row>
    <row r="61" spans="1:9" s="22" customFormat="1">
      <c r="A61" s="19">
        <v>60220.05</v>
      </c>
      <c r="B61" s="20" t="s">
        <v>48</v>
      </c>
      <c r="C61" s="14">
        <v>5000</v>
      </c>
      <c r="D61" s="14">
        <v>5000</v>
      </c>
      <c r="E61" s="14">
        <v>7500</v>
      </c>
      <c r="F61" s="14">
        <v>15000</v>
      </c>
      <c r="G61" s="14">
        <v>20000</v>
      </c>
      <c r="H61" s="14">
        <v>20000</v>
      </c>
      <c r="I61" s="21" t="s">
        <v>136</v>
      </c>
    </row>
    <row r="62" spans="1:9">
      <c r="A62" s="7">
        <v>60220.050999999999</v>
      </c>
      <c r="B62" s="9" t="s">
        <v>134</v>
      </c>
      <c r="C62" s="12">
        <v>0</v>
      </c>
      <c r="D62" s="12">
        <v>3000</v>
      </c>
      <c r="E62" s="12">
        <v>3000</v>
      </c>
      <c r="F62" s="12">
        <v>3000</v>
      </c>
      <c r="G62" s="25">
        <v>3600</v>
      </c>
      <c r="H62" s="25">
        <v>3000</v>
      </c>
      <c r="I62" s="10" t="s">
        <v>136</v>
      </c>
    </row>
    <row r="63" spans="1:9">
      <c r="A63" s="7">
        <v>60220.06</v>
      </c>
      <c r="B63" s="9" t="s">
        <v>49</v>
      </c>
      <c r="C63" s="12">
        <v>35953</v>
      </c>
      <c r="D63" s="12">
        <v>35686</v>
      </c>
      <c r="E63" s="12">
        <v>32186</v>
      </c>
      <c r="F63" s="12">
        <v>31341</v>
      </c>
      <c r="G63" s="26">
        <v>38900</v>
      </c>
      <c r="H63" s="25">
        <v>38900</v>
      </c>
      <c r="I63" s="10" t="s">
        <v>156</v>
      </c>
    </row>
    <row r="64" spans="1:9">
      <c r="A64" s="7">
        <v>60241.000999999997</v>
      </c>
      <c r="B64" s="9" t="s">
        <v>50</v>
      </c>
      <c r="C64" s="12">
        <v>9000</v>
      </c>
      <c r="D64" s="12">
        <v>9000</v>
      </c>
      <c r="E64" s="12">
        <v>9000</v>
      </c>
      <c r="F64" s="12">
        <v>10000</v>
      </c>
      <c r="G64" s="25">
        <v>15000</v>
      </c>
      <c r="H64" s="25">
        <v>15000</v>
      </c>
      <c r="I64" s="10" t="s">
        <v>136</v>
      </c>
    </row>
    <row r="65" spans="1:9">
      <c r="A65" s="7">
        <v>60241</v>
      </c>
      <c r="B65" s="9" t="s">
        <v>51</v>
      </c>
      <c r="C65" s="12">
        <v>800</v>
      </c>
      <c r="D65" s="12">
        <v>800</v>
      </c>
      <c r="E65" s="12">
        <v>800</v>
      </c>
      <c r="F65" s="12"/>
      <c r="G65" s="12">
        <v>2000</v>
      </c>
      <c r="H65" s="12">
        <v>2000</v>
      </c>
      <c r="I65" s="10"/>
    </row>
    <row r="66" spans="1:9">
      <c r="A66" s="7">
        <v>60243.000999999997</v>
      </c>
      <c r="B66" s="9" t="s">
        <v>52</v>
      </c>
      <c r="C66" s="12">
        <v>1800</v>
      </c>
      <c r="D66" s="12">
        <v>1800</v>
      </c>
      <c r="E66" s="12">
        <v>1800</v>
      </c>
      <c r="F66" s="12">
        <v>1800</v>
      </c>
      <c r="G66" s="25">
        <v>1800</v>
      </c>
      <c r="H66" s="12">
        <v>1800</v>
      </c>
      <c r="I66" s="10" t="s">
        <v>136</v>
      </c>
    </row>
    <row r="67" spans="1:9">
      <c r="A67" s="7">
        <v>60243</v>
      </c>
      <c r="B67" s="9" t="s">
        <v>53</v>
      </c>
      <c r="C67" s="12">
        <v>0</v>
      </c>
      <c r="D67" s="12">
        <v>0</v>
      </c>
      <c r="E67" s="12">
        <v>0</v>
      </c>
      <c r="F67" s="12">
        <v>0</v>
      </c>
      <c r="G67" s="12"/>
      <c r="H67" s="12"/>
      <c r="I67" s="10"/>
    </row>
    <row r="68" spans="1:9">
      <c r="A68" s="7">
        <v>60245.000999999997</v>
      </c>
      <c r="B68" s="9" t="s">
        <v>54</v>
      </c>
      <c r="C68" s="12">
        <v>2400</v>
      </c>
      <c r="D68" s="12">
        <v>2400</v>
      </c>
      <c r="E68" s="12">
        <v>2670</v>
      </c>
      <c r="F68" s="12">
        <v>2700</v>
      </c>
      <c r="G68" s="25">
        <v>2700</v>
      </c>
      <c r="H68" s="12">
        <v>2700</v>
      </c>
      <c r="I68" s="10" t="s">
        <v>136</v>
      </c>
    </row>
    <row r="69" spans="1:9">
      <c r="A69" s="7">
        <v>60245</v>
      </c>
      <c r="B69" s="9" t="s">
        <v>55</v>
      </c>
      <c r="C69" s="12">
        <v>270</v>
      </c>
      <c r="D69" s="12">
        <v>270</v>
      </c>
      <c r="E69" s="12"/>
      <c r="F69" s="12"/>
      <c r="G69" s="12">
        <v>0</v>
      </c>
      <c r="H69" s="12"/>
      <c r="I69" s="10"/>
    </row>
    <row r="70" spans="1:9">
      <c r="A70" s="7">
        <v>60220.01</v>
      </c>
      <c r="B70" s="9" t="s">
        <v>56</v>
      </c>
      <c r="C70" s="12">
        <v>29527</v>
      </c>
      <c r="D70" s="12">
        <v>35097</v>
      </c>
      <c r="E70" s="12">
        <v>32593</v>
      </c>
      <c r="F70" s="12">
        <v>34269</v>
      </c>
      <c r="G70" s="12">
        <v>35519</v>
      </c>
      <c r="H70" s="12">
        <v>35519</v>
      </c>
      <c r="I70" s="10"/>
    </row>
    <row r="71" spans="1:9">
      <c r="A71" s="7">
        <v>60220.08</v>
      </c>
      <c r="B71" s="9" t="s">
        <v>57</v>
      </c>
      <c r="C71" s="12">
        <v>0</v>
      </c>
      <c r="D71" s="12">
        <v>0</v>
      </c>
      <c r="E71" s="12"/>
      <c r="F71" s="12"/>
      <c r="G71" s="12"/>
      <c r="H71" s="12"/>
      <c r="I71" s="10"/>
    </row>
    <row r="72" spans="1:9">
      <c r="A72" s="7">
        <v>60220.02</v>
      </c>
      <c r="B72" s="9" t="s">
        <v>58</v>
      </c>
      <c r="C72" s="12">
        <v>0</v>
      </c>
      <c r="D72" s="12">
        <v>0</v>
      </c>
      <c r="E72" s="12"/>
      <c r="F72" s="12"/>
      <c r="G72" s="12"/>
      <c r="H72" s="12"/>
      <c r="I72" s="10"/>
    </row>
    <row r="73" spans="1:9">
      <c r="A73" s="7">
        <v>60293</v>
      </c>
      <c r="B73" s="9" t="s">
        <v>131</v>
      </c>
      <c r="C73" s="12">
        <v>500</v>
      </c>
      <c r="D73" s="12">
        <v>500</v>
      </c>
      <c r="E73" s="12">
        <v>500</v>
      </c>
      <c r="F73" s="12">
        <v>500</v>
      </c>
      <c r="G73" s="12">
        <v>500</v>
      </c>
      <c r="H73" s="12">
        <v>500</v>
      </c>
      <c r="I73" s="10"/>
    </row>
    <row r="74" spans="1:9" s="22" customFormat="1">
      <c r="A74" s="19">
        <v>60210.5</v>
      </c>
      <c r="B74" s="20" t="s">
        <v>59</v>
      </c>
      <c r="C74" s="14">
        <v>78468</v>
      </c>
      <c r="D74" s="14">
        <v>80273</v>
      </c>
      <c r="E74" s="14">
        <v>107892</v>
      </c>
      <c r="F74" s="14">
        <v>129090</v>
      </c>
      <c r="G74" s="14">
        <v>141349</v>
      </c>
      <c r="H74" s="14">
        <v>135678</v>
      </c>
      <c r="I74" s="21" t="s">
        <v>135</v>
      </c>
    </row>
    <row r="75" spans="1:9" s="22" customFormat="1">
      <c r="A75" s="19">
        <v>60210</v>
      </c>
      <c r="B75" s="20" t="s">
        <v>60</v>
      </c>
      <c r="C75" s="14">
        <v>35187</v>
      </c>
      <c r="D75" s="14">
        <v>31707</v>
      </c>
      <c r="E75" s="14">
        <v>34531</v>
      </c>
      <c r="F75" s="14">
        <v>31131</v>
      </c>
      <c r="G75" s="14">
        <v>31131</v>
      </c>
      <c r="H75" s="14">
        <v>31131</v>
      </c>
      <c r="I75" s="21"/>
    </row>
    <row r="76" spans="1:9">
      <c r="A76" s="7">
        <v>60221</v>
      </c>
      <c r="B76" s="9" t="s">
        <v>61</v>
      </c>
      <c r="C76" s="12">
        <v>1500</v>
      </c>
      <c r="D76" s="12">
        <v>1500</v>
      </c>
      <c r="E76" s="12">
        <v>1500</v>
      </c>
      <c r="F76" s="12"/>
      <c r="G76" s="12">
        <v>0</v>
      </c>
      <c r="H76" s="12"/>
      <c r="I76" s="10"/>
    </row>
    <row r="77" spans="1:9">
      <c r="A77" s="7">
        <v>60220.04</v>
      </c>
      <c r="B77" s="9" t="s">
        <v>62</v>
      </c>
      <c r="C77" s="12">
        <v>2000</v>
      </c>
      <c r="D77" s="12">
        <v>2000</v>
      </c>
      <c r="E77" s="12">
        <v>2000</v>
      </c>
      <c r="F77" s="12">
        <v>2000</v>
      </c>
      <c r="G77" s="12">
        <v>2000</v>
      </c>
      <c r="H77" s="12">
        <v>2000</v>
      </c>
      <c r="I77" s="10"/>
    </row>
    <row r="78" spans="1:9">
      <c r="A78" s="7"/>
      <c r="B78" s="8" t="s">
        <v>38</v>
      </c>
      <c r="C78" s="15">
        <f ca="1">SUM(C57:OFFSET(C78,-1,0))</f>
        <v>205005</v>
      </c>
      <c r="D78" s="15">
        <f ca="1">SUM(D57:OFFSET(D78,-1,0))</f>
        <v>211633</v>
      </c>
      <c r="E78" s="15">
        <f>SUM(E58:E77)</f>
        <v>240472</v>
      </c>
      <c r="F78" s="15">
        <f>SUM(F58:F77)</f>
        <v>265331</v>
      </c>
      <c r="G78" s="15">
        <f ca="1">SUM(G57:OFFSET(G78,-1,0))</f>
        <v>298999</v>
      </c>
      <c r="H78" s="15">
        <f>SUM(H57:H77)</f>
        <v>292728</v>
      </c>
      <c r="I78" s="10"/>
    </row>
    <row r="79" spans="1:9">
      <c r="A79" s="7"/>
      <c r="B79" s="9"/>
      <c r="C79" s="12"/>
      <c r="D79" s="12"/>
      <c r="E79" s="12"/>
      <c r="F79" s="12"/>
      <c r="G79" s="12"/>
      <c r="H79" s="12"/>
      <c r="I79" s="10"/>
    </row>
    <row r="80" spans="1:9">
      <c r="A80" s="7"/>
      <c r="B80" s="8" t="s">
        <v>63</v>
      </c>
      <c r="C80" s="12"/>
      <c r="D80" s="12"/>
      <c r="E80" s="12"/>
      <c r="F80" s="12"/>
      <c r="G80" s="12"/>
      <c r="H80" s="12"/>
      <c r="I80" s="10"/>
    </row>
    <row r="81" spans="1:9">
      <c r="A81" s="7">
        <v>60292.05</v>
      </c>
      <c r="B81" s="9" t="s">
        <v>174</v>
      </c>
      <c r="C81" s="12">
        <v>200</v>
      </c>
      <c r="D81" s="12">
        <v>200</v>
      </c>
      <c r="E81" s="12" t="s">
        <v>156</v>
      </c>
      <c r="F81" s="12" t="s">
        <v>156</v>
      </c>
      <c r="G81" s="12" t="s">
        <v>156</v>
      </c>
      <c r="H81" s="12" t="s">
        <v>156</v>
      </c>
      <c r="I81" s="10"/>
    </row>
    <row r="82" spans="1:9">
      <c r="A82" s="7"/>
      <c r="B82" s="9" t="s">
        <v>148</v>
      </c>
      <c r="C82" s="12">
        <v>0</v>
      </c>
      <c r="D82" s="12">
        <v>0</v>
      </c>
      <c r="E82" s="12">
        <v>800</v>
      </c>
      <c r="F82" s="12">
        <v>800</v>
      </c>
      <c r="G82" s="12">
        <v>800</v>
      </c>
      <c r="H82" s="12">
        <v>800</v>
      </c>
      <c r="I82" s="10" t="s">
        <v>136</v>
      </c>
    </row>
    <row r="83" spans="1:9">
      <c r="A83" s="7">
        <v>70431</v>
      </c>
      <c r="B83" s="9" t="s">
        <v>64</v>
      </c>
      <c r="C83" s="12">
        <v>23700</v>
      </c>
      <c r="D83" s="12">
        <v>32540</v>
      </c>
      <c r="E83" s="12">
        <v>31700</v>
      </c>
      <c r="F83" s="12">
        <v>31700</v>
      </c>
      <c r="G83" s="12">
        <v>32312</v>
      </c>
      <c r="H83" s="12">
        <v>32312</v>
      </c>
      <c r="I83" s="10"/>
    </row>
    <row r="84" spans="1:9">
      <c r="A84" s="7">
        <v>70431.009999999995</v>
      </c>
      <c r="B84" s="9" t="s">
        <v>65</v>
      </c>
      <c r="C84" s="12">
        <v>2100</v>
      </c>
      <c r="D84" s="12">
        <v>10640</v>
      </c>
      <c r="E84" s="12">
        <v>0</v>
      </c>
      <c r="F84" s="12"/>
      <c r="G84" s="12">
        <v>0</v>
      </c>
      <c r="H84" s="12"/>
      <c r="I84" s="10" t="s">
        <v>136</v>
      </c>
    </row>
    <row r="85" spans="1:9" s="22" customFormat="1">
      <c r="A85" s="19">
        <v>70431.010999999999</v>
      </c>
      <c r="B85" s="20" t="s">
        <v>66</v>
      </c>
      <c r="C85" s="14">
        <v>8662</v>
      </c>
      <c r="D85" s="14"/>
      <c r="E85" s="14">
        <v>11060</v>
      </c>
      <c r="F85" s="14">
        <v>11060</v>
      </c>
      <c r="G85" s="14">
        <v>15260</v>
      </c>
      <c r="H85" s="14">
        <v>15260</v>
      </c>
      <c r="I85" s="21" t="s">
        <v>150</v>
      </c>
    </row>
    <row r="86" spans="1:9">
      <c r="A86" s="7">
        <v>70432</v>
      </c>
      <c r="B86" s="9" t="s">
        <v>67</v>
      </c>
      <c r="C86" s="12">
        <v>0</v>
      </c>
      <c r="D86" s="12">
        <v>0</v>
      </c>
      <c r="E86" s="12"/>
      <c r="F86" s="12"/>
      <c r="G86" s="12">
        <v>500</v>
      </c>
      <c r="H86" s="12">
        <v>500</v>
      </c>
      <c r="I86" s="10"/>
    </row>
    <row r="87" spans="1:9">
      <c r="A87" s="7">
        <v>70431.02</v>
      </c>
      <c r="B87" s="9" t="s">
        <v>68</v>
      </c>
      <c r="C87" s="12">
        <v>2800</v>
      </c>
      <c r="D87" s="12">
        <v>3099</v>
      </c>
      <c r="E87" s="12">
        <v>3022</v>
      </c>
      <c r="F87" s="12">
        <v>3064</v>
      </c>
      <c r="G87" s="12">
        <v>3069</v>
      </c>
      <c r="H87" s="12">
        <v>3069</v>
      </c>
      <c r="I87" s="10"/>
    </row>
    <row r="88" spans="1:9">
      <c r="A88" s="7"/>
      <c r="B88" s="8" t="s">
        <v>38</v>
      </c>
      <c r="C88" s="15">
        <f ca="1">SUM(C80:OFFSET(C88,-1,0))</f>
        <v>37462</v>
      </c>
      <c r="D88" s="15">
        <f ca="1">SUM(D80:OFFSET(D88,-1,0))</f>
        <v>46479</v>
      </c>
      <c r="E88" s="15">
        <f>SUM(E81:E87)</f>
        <v>46582</v>
      </c>
      <c r="F88" s="15">
        <f>SUM(F81:F87)</f>
        <v>46624</v>
      </c>
      <c r="G88" s="15">
        <f ca="1">SUM(G80:OFFSET(G88,-1,0))</f>
        <v>51941</v>
      </c>
      <c r="H88" s="15">
        <f>SUM(H81:H87)</f>
        <v>51941</v>
      </c>
      <c r="I88" s="10"/>
    </row>
    <row r="89" spans="1:9">
      <c r="A89" s="7"/>
      <c r="B89" s="8"/>
      <c r="C89" s="15"/>
      <c r="D89" s="15"/>
      <c r="E89" s="15"/>
      <c r="F89" s="15"/>
      <c r="G89" s="15"/>
      <c r="H89" s="12"/>
      <c r="I89" s="10"/>
    </row>
    <row r="90" spans="1:9">
      <c r="A90" s="7"/>
      <c r="B90" s="8"/>
      <c r="C90" s="15"/>
      <c r="D90" s="15"/>
      <c r="E90" s="15"/>
      <c r="F90" s="15"/>
      <c r="G90" s="15"/>
      <c r="H90" s="12"/>
      <c r="I90" s="10"/>
    </row>
    <row r="91" spans="1:9">
      <c r="A91" s="7"/>
      <c r="B91" s="9"/>
      <c r="C91" s="12"/>
      <c r="D91" s="12"/>
      <c r="E91" s="12"/>
      <c r="F91" s="12"/>
      <c r="G91" s="12"/>
      <c r="H91" s="12"/>
      <c r="I91" s="10"/>
    </row>
    <row r="92" spans="1:9">
      <c r="A92" s="7"/>
      <c r="B92" s="8" t="s">
        <v>69</v>
      </c>
      <c r="C92" s="12"/>
      <c r="D92" s="12"/>
      <c r="E92" s="12"/>
      <c r="F92" s="12"/>
      <c r="G92" s="12"/>
      <c r="H92" s="12"/>
      <c r="I92" s="10"/>
    </row>
    <row r="93" spans="1:9" s="22" customFormat="1">
      <c r="A93" s="19">
        <v>30000.01</v>
      </c>
      <c r="B93" s="20" t="s">
        <v>70</v>
      </c>
      <c r="C93" s="14">
        <v>809123</v>
      </c>
      <c r="D93" s="14">
        <v>870100</v>
      </c>
      <c r="E93" s="14">
        <v>906208</v>
      </c>
      <c r="F93" s="14">
        <v>940699</v>
      </c>
      <c r="G93" s="14">
        <v>1016775</v>
      </c>
      <c r="H93" s="14">
        <v>1016775</v>
      </c>
      <c r="I93" s="21"/>
    </row>
    <row r="94" spans="1:9">
      <c r="A94" s="7">
        <v>30000.02</v>
      </c>
      <c r="B94" s="9" t="s">
        <v>143</v>
      </c>
      <c r="C94" s="12">
        <v>20163</v>
      </c>
      <c r="D94" s="12">
        <v>19715</v>
      </c>
      <c r="E94" s="12">
        <v>18550</v>
      </c>
      <c r="F94" s="12">
        <v>4928</v>
      </c>
      <c r="G94" s="12">
        <v>24223</v>
      </c>
      <c r="H94" s="12">
        <v>24223</v>
      </c>
      <c r="I94" s="10"/>
    </row>
    <row r="95" spans="1:9" s="22" customFormat="1">
      <c r="A95" s="19">
        <v>30000.03</v>
      </c>
      <c r="B95" s="20" t="s">
        <v>71</v>
      </c>
      <c r="C95" s="14">
        <v>111200</v>
      </c>
      <c r="D95" s="14">
        <v>116225</v>
      </c>
      <c r="E95" s="14">
        <v>180000</v>
      </c>
      <c r="F95" s="14">
        <v>215000</v>
      </c>
      <c r="G95" s="14">
        <v>215000</v>
      </c>
      <c r="H95" s="14">
        <v>215000</v>
      </c>
      <c r="I95" s="21"/>
    </row>
    <row r="96" spans="1:9">
      <c r="A96" s="7">
        <v>30000.04</v>
      </c>
      <c r="B96" s="9" t="s">
        <v>72</v>
      </c>
      <c r="C96" s="12">
        <v>775</v>
      </c>
      <c r="D96" s="12">
        <v>750</v>
      </c>
      <c r="E96" s="12">
        <v>750</v>
      </c>
      <c r="F96" s="12">
        <v>750</v>
      </c>
      <c r="G96" s="12">
        <v>750</v>
      </c>
      <c r="H96" s="12">
        <v>750</v>
      </c>
      <c r="I96" s="10"/>
    </row>
    <row r="97" spans="1:9">
      <c r="A97" s="7"/>
      <c r="B97" s="8" t="s">
        <v>38</v>
      </c>
      <c r="C97" s="15">
        <f ca="1">SUM(C92:OFFSET(C97,-1,0))</f>
        <v>941261</v>
      </c>
      <c r="D97" s="15">
        <f ca="1">SUM(D92:OFFSET(D97,-1,0))</f>
        <v>1006790</v>
      </c>
      <c r="E97" s="15">
        <f>SUM(E93:E96)</f>
        <v>1105508</v>
      </c>
      <c r="F97" s="15">
        <f>SUM(F93:F96)</f>
        <v>1161377</v>
      </c>
      <c r="G97" s="15">
        <f ca="1">SUM(G92:OFFSET(G97,-1,0))</f>
        <v>1256748</v>
      </c>
      <c r="H97" s="15">
        <f>SUM(H93:H96)</f>
        <v>1256748</v>
      </c>
      <c r="I97" s="10"/>
    </row>
    <row r="98" spans="1:9">
      <c r="A98" s="7"/>
      <c r="B98" s="9"/>
      <c r="C98" s="12"/>
      <c r="D98" s="12"/>
      <c r="E98" s="12"/>
      <c r="F98" s="12"/>
      <c r="G98" s="12"/>
      <c r="H98" s="12"/>
      <c r="I98" s="10"/>
    </row>
    <row r="99" spans="1:9">
      <c r="A99" s="7"/>
      <c r="B99" s="8" t="s">
        <v>73</v>
      </c>
      <c r="C99" s="12"/>
      <c r="D99" s="12"/>
      <c r="E99" s="12"/>
      <c r="F99" s="12"/>
      <c r="G99" s="12"/>
      <c r="H99" s="12"/>
      <c r="I99" s="10"/>
    </row>
    <row r="100" spans="1:9" s="22" customFormat="1">
      <c r="A100" s="19">
        <v>90691</v>
      </c>
      <c r="B100" s="20" t="s">
        <v>74</v>
      </c>
      <c r="C100" s="14">
        <v>50</v>
      </c>
      <c r="D100" s="14">
        <v>50</v>
      </c>
      <c r="E100" s="14">
        <v>500</v>
      </c>
      <c r="F100" s="14">
        <v>500</v>
      </c>
      <c r="G100" s="14">
        <v>1200</v>
      </c>
      <c r="H100" s="14">
        <v>500</v>
      </c>
      <c r="I100" s="21"/>
    </row>
    <row r="101" spans="1:9">
      <c r="A101" s="7">
        <v>50492</v>
      </c>
      <c r="B101" s="9" t="s">
        <v>75</v>
      </c>
      <c r="C101" s="12">
        <v>400</v>
      </c>
      <c r="D101" s="12">
        <v>300</v>
      </c>
      <c r="E101" s="12">
        <v>300</v>
      </c>
      <c r="F101" s="12">
        <v>300</v>
      </c>
      <c r="G101" s="12">
        <v>300</v>
      </c>
      <c r="H101" s="12">
        <v>300</v>
      </c>
      <c r="I101" s="10"/>
    </row>
    <row r="102" spans="1:9" s="22" customFormat="1">
      <c r="A102" s="19">
        <v>90635</v>
      </c>
      <c r="B102" s="20" t="s">
        <v>76</v>
      </c>
      <c r="C102" s="14">
        <v>300</v>
      </c>
      <c r="D102" s="14">
        <v>300</v>
      </c>
      <c r="E102" s="14">
        <v>350</v>
      </c>
      <c r="F102" s="14">
        <v>400</v>
      </c>
      <c r="G102" s="14">
        <v>450</v>
      </c>
      <c r="H102" s="14">
        <v>450</v>
      </c>
      <c r="I102" s="21"/>
    </row>
    <row r="103" spans="1:9">
      <c r="A103" s="7">
        <v>90630</v>
      </c>
      <c r="B103" s="9" t="s">
        <v>77</v>
      </c>
      <c r="C103" s="12">
        <v>1450</v>
      </c>
      <c r="D103" s="12">
        <v>1300</v>
      </c>
      <c r="E103" s="12">
        <v>1200</v>
      </c>
      <c r="F103" s="12">
        <v>1650</v>
      </c>
      <c r="G103" s="12">
        <v>1200</v>
      </c>
      <c r="H103" s="12">
        <v>1200</v>
      </c>
      <c r="I103" s="10"/>
    </row>
    <row r="104" spans="1:9">
      <c r="A104" s="7"/>
      <c r="B104" s="8" t="s">
        <v>38</v>
      </c>
      <c r="C104" s="15">
        <f ca="1">SUM(C99:OFFSET(C104,-1,0))</f>
        <v>2200</v>
      </c>
      <c r="D104" s="15">
        <f ca="1">SUM(D99:OFFSET(D104,-1,0))</f>
        <v>1950</v>
      </c>
      <c r="E104" s="15">
        <f>SUM(E100:E103)</f>
        <v>2350</v>
      </c>
      <c r="F104" s="15">
        <f>SUM(F100:F103)</f>
        <v>2850</v>
      </c>
      <c r="G104" s="15">
        <f ca="1">SUM(G99:OFFSET(G104,-1,0))</f>
        <v>3150</v>
      </c>
      <c r="H104" s="15">
        <f>SUM(H100:H103)</f>
        <v>2450</v>
      </c>
      <c r="I104" s="10"/>
    </row>
    <row r="105" spans="1:9">
      <c r="A105" s="7"/>
      <c r="B105" s="9"/>
      <c r="C105" s="12"/>
      <c r="D105" s="12"/>
      <c r="E105" s="12"/>
      <c r="F105" s="12"/>
      <c r="G105" s="12"/>
      <c r="H105" s="12"/>
      <c r="I105" s="10"/>
    </row>
    <row r="106" spans="1:9">
      <c r="A106" s="7"/>
      <c r="B106" s="8" t="s">
        <v>78</v>
      </c>
      <c r="C106" s="12"/>
      <c r="D106" s="12"/>
      <c r="E106" s="12"/>
      <c r="F106" s="12"/>
      <c r="G106" s="12"/>
      <c r="H106" s="12"/>
      <c r="I106" s="10"/>
    </row>
    <row r="107" spans="1:9" s="22" customFormat="1">
      <c r="A107" s="19">
        <v>90541</v>
      </c>
      <c r="B107" s="20" t="s">
        <v>79</v>
      </c>
      <c r="C107" s="14">
        <v>1300</v>
      </c>
      <c r="D107" s="14">
        <v>1500</v>
      </c>
      <c r="E107" s="14">
        <v>6500</v>
      </c>
      <c r="F107" s="14">
        <v>6500</v>
      </c>
      <c r="G107" s="14">
        <v>1500</v>
      </c>
      <c r="H107" s="14">
        <v>1500</v>
      </c>
      <c r="I107" s="21"/>
    </row>
    <row r="108" spans="1:9" s="22" customFormat="1">
      <c r="A108" s="19">
        <v>90541.001000000004</v>
      </c>
      <c r="B108" s="20" t="s">
        <v>80</v>
      </c>
      <c r="C108" s="14">
        <v>2000</v>
      </c>
      <c r="D108" s="14">
        <v>2000</v>
      </c>
      <c r="E108" s="14"/>
      <c r="F108" s="14"/>
      <c r="G108" s="14">
        <v>6500</v>
      </c>
      <c r="H108" s="14">
        <v>6500</v>
      </c>
      <c r="I108" s="21" t="s">
        <v>136</v>
      </c>
    </row>
    <row r="109" spans="1:9">
      <c r="A109" s="9">
        <v>30610</v>
      </c>
      <c r="B109" s="9" t="s">
        <v>81</v>
      </c>
      <c r="C109" s="12">
        <v>6901</v>
      </c>
      <c r="D109" s="12">
        <v>6339</v>
      </c>
      <c r="E109" s="12">
        <v>22778</v>
      </c>
      <c r="F109" s="12">
        <v>22833</v>
      </c>
      <c r="G109" s="12">
        <v>22978</v>
      </c>
      <c r="H109" s="12">
        <v>23709</v>
      </c>
      <c r="I109" s="9"/>
    </row>
    <row r="110" spans="1:9" s="22" customFormat="1">
      <c r="A110" s="19">
        <v>30610.001</v>
      </c>
      <c r="B110" s="20" t="s">
        <v>82</v>
      </c>
      <c r="C110" s="14">
        <v>14070</v>
      </c>
      <c r="D110" s="14">
        <v>14493</v>
      </c>
      <c r="E110" s="14"/>
      <c r="F110" s="14">
        <v>0</v>
      </c>
      <c r="G110" s="14">
        <v>0</v>
      </c>
      <c r="H110" s="14"/>
      <c r="I110" s="21" t="s">
        <v>150</v>
      </c>
    </row>
    <row r="111" spans="1:9">
      <c r="A111" s="7">
        <v>90192.05</v>
      </c>
      <c r="B111" s="9" t="s">
        <v>83</v>
      </c>
      <c r="C111" s="12">
        <v>100</v>
      </c>
      <c r="D111" s="12">
        <v>100</v>
      </c>
      <c r="E111" s="12">
        <v>100</v>
      </c>
      <c r="F111" s="12">
        <v>100</v>
      </c>
      <c r="G111" s="12">
        <v>100</v>
      </c>
      <c r="H111" s="12">
        <v>100</v>
      </c>
      <c r="I111" s="10"/>
    </row>
    <row r="112" spans="1:9" s="22" customFormat="1">
      <c r="A112" s="19">
        <v>40543.040000000001</v>
      </c>
      <c r="B112" s="20" t="s">
        <v>84</v>
      </c>
      <c r="C112" s="14">
        <v>1308</v>
      </c>
      <c r="D112" s="14">
        <v>1507</v>
      </c>
      <c r="E112" s="14">
        <v>1737</v>
      </c>
      <c r="F112" s="14">
        <v>1689</v>
      </c>
      <c r="G112" s="14">
        <v>1813</v>
      </c>
      <c r="H112" s="14">
        <v>1813</v>
      </c>
      <c r="I112" s="21"/>
    </row>
    <row r="113" spans="1:9">
      <c r="A113" s="7"/>
      <c r="B113" s="8" t="s">
        <v>38</v>
      </c>
      <c r="C113" s="15">
        <f ca="1">SUM(C106:OFFSET(C113,-1,0))</f>
        <v>25679</v>
      </c>
      <c r="D113" s="15">
        <f ca="1">SUM(D106:OFFSET(D113,-1,0))</f>
        <v>25939</v>
      </c>
      <c r="E113" s="15">
        <f>SUM(E107:E112)</f>
        <v>31115</v>
      </c>
      <c r="F113" s="15">
        <f>SUM(F107:F112)</f>
        <v>31122</v>
      </c>
      <c r="G113" s="15">
        <f ca="1">SUM(G106:OFFSET(G113,-1,0))</f>
        <v>32891</v>
      </c>
      <c r="H113" s="15">
        <f>SUM(H107:H112)</f>
        <v>33622</v>
      </c>
      <c r="I113" s="10"/>
    </row>
    <row r="114" spans="1:9">
      <c r="A114" s="7"/>
      <c r="B114" s="9"/>
      <c r="C114" s="12"/>
      <c r="D114" s="12"/>
      <c r="E114" s="12"/>
      <c r="F114" s="12"/>
      <c r="G114" s="12"/>
      <c r="H114" s="12"/>
      <c r="I114" s="10"/>
    </row>
    <row r="115" spans="1:9">
      <c r="A115" s="7"/>
      <c r="B115" s="8" t="s">
        <v>85</v>
      </c>
      <c r="C115" s="12"/>
      <c r="D115" s="12"/>
      <c r="E115" s="12"/>
      <c r="F115" s="12"/>
      <c r="G115" s="12"/>
      <c r="H115" s="12"/>
      <c r="I115" s="10"/>
    </row>
    <row r="116" spans="1:9">
      <c r="A116" s="7">
        <v>80711.009999999995</v>
      </c>
      <c r="B116" s="9" t="s">
        <v>146</v>
      </c>
      <c r="C116" s="12">
        <v>23798</v>
      </c>
      <c r="D116" s="12">
        <v>23798</v>
      </c>
      <c r="E116" s="12">
        <v>23798</v>
      </c>
      <c r="F116" s="12">
        <v>23798</v>
      </c>
      <c r="G116" s="12">
        <v>23798</v>
      </c>
      <c r="H116" s="12">
        <v>23798</v>
      </c>
      <c r="I116" s="10"/>
    </row>
    <row r="117" spans="1:9">
      <c r="A117" s="7">
        <v>80713</v>
      </c>
      <c r="B117" s="9" t="s">
        <v>86</v>
      </c>
      <c r="C117" s="12">
        <v>9537</v>
      </c>
      <c r="D117" s="12">
        <v>9537</v>
      </c>
      <c r="E117" s="12">
        <v>9537</v>
      </c>
      <c r="F117" s="12">
        <v>9537</v>
      </c>
      <c r="G117" s="12">
        <v>9537</v>
      </c>
      <c r="H117" s="12">
        <v>9537</v>
      </c>
      <c r="I117" s="10"/>
    </row>
    <row r="118" spans="1:9">
      <c r="A118" s="7">
        <v>80714</v>
      </c>
      <c r="B118" s="9" t="s">
        <v>147</v>
      </c>
      <c r="C118" s="12">
        <v>23102</v>
      </c>
      <c r="D118" s="12">
        <v>23102</v>
      </c>
      <c r="E118" s="12">
        <v>23102</v>
      </c>
      <c r="F118" s="12"/>
      <c r="G118" s="12">
        <v>0</v>
      </c>
      <c r="H118" s="12">
        <v>0</v>
      </c>
      <c r="I118" s="10"/>
    </row>
    <row r="119" spans="1:9">
      <c r="A119" s="7"/>
      <c r="B119" s="9" t="s">
        <v>162</v>
      </c>
      <c r="C119" s="12"/>
      <c r="D119" s="12"/>
      <c r="E119" s="12"/>
      <c r="F119" s="12"/>
      <c r="G119" s="12">
        <v>15000</v>
      </c>
      <c r="H119" s="12">
        <v>15000</v>
      </c>
      <c r="I119" s="10"/>
    </row>
    <row r="120" spans="1:9" s="22" customFormat="1">
      <c r="A120" s="19">
        <v>80715</v>
      </c>
      <c r="B120" s="20" t="s">
        <v>87</v>
      </c>
      <c r="C120" s="14">
        <v>0</v>
      </c>
      <c r="D120" s="14">
        <v>0</v>
      </c>
      <c r="E120" s="14">
        <v>65000</v>
      </c>
      <c r="F120" s="14">
        <v>65000</v>
      </c>
      <c r="G120" s="14">
        <v>65000</v>
      </c>
      <c r="H120" s="14">
        <v>65000</v>
      </c>
      <c r="I120" s="21"/>
    </row>
    <row r="121" spans="1:9">
      <c r="A121" s="7"/>
      <c r="B121" s="8" t="s">
        <v>38</v>
      </c>
      <c r="C121" s="15">
        <f ca="1">SUM(C115:OFFSET(C121,-1,0))</f>
        <v>56437</v>
      </c>
      <c r="D121" s="15">
        <f ca="1">SUM(D115:OFFSET(D121,-1,0))</f>
        <v>56437</v>
      </c>
      <c r="E121" s="15">
        <f>SUM(E116:E120)</f>
        <v>121437</v>
      </c>
      <c r="F121" s="15">
        <f>SUM(F116:F120)</f>
        <v>98335</v>
      </c>
      <c r="G121" s="15">
        <f ca="1">SUM(G115:OFFSET(G121,-1,0))</f>
        <v>113335</v>
      </c>
      <c r="H121" s="15">
        <f>SUM(H116:H120)</f>
        <v>113335</v>
      </c>
      <c r="I121" s="10"/>
    </row>
    <row r="122" spans="1:9">
      <c r="A122" s="7"/>
      <c r="B122" s="9"/>
      <c r="C122" s="12"/>
      <c r="D122" s="12"/>
      <c r="E122" s="12"/>
      <c r="F122" s="12"/>
      <c r="G122" s="12"/>
      <c r="H122" s="12"/>
      <c r="I122" s="10"/>
    </row>
    <row r="123" spans="1:9">
      <c r="A123" s="7"/>
      <c r="B123" s="8" t="s">
        <v>88</v>
      </c>
      <c r="C123" s="12"/>
      <c r="D123" s="12"/>
      <c r="E123" s="12"/>
      <c r="F123" s="12"/>
      <c r="G123" s="12"/>
      <c r="H123" s="12"/>
      <c r="I123" s="10"/>
    </row>
    <row r="124" spans="1:9">
      <c r="A124" s="7">
        <v>90914</v>
      </c>
      <c r="B124" s="9" t="s">
        <v>89</v>
      </c>
      <c r="C124" s="12">
        <v>54500</v>
      </c>
      <c r="D124" s="12">
        <v>90190</v>
      </c>
      <c r="E124" s="12">
        <v>67400</v>
      </c>
      <c r="F124" s="12">
        <v>55000</v>
      </c>
      <c r="G124" s="12">
        <v>63000</v>
      </c>
      <c r="H124" s="12">
        <v>63000</v>
      </c>
      <c r="I124" s="10"/>
    </row>
    <row r="125" spans="1:9">
      <c r="A125" s="7">
        <v>90912</v>
      </c>
      <c r="B125" s="9" t="s">
        <v>90</v>
      </c>
      <c r="C125" s="12">
        <v>6500</v>
      </c>
      <c r="D125" s="12">
        <v>9000</v>
      </c>
      <c r="E125" s="12">
        <v>9000</v>
      </c>
      <c r="F125" s="12">
        <v>10000</v>
      </c>
      <c r="G125" s="12">
        <v>12000</v>
      </c>
      <c r="H125" s="12">
        <v>12000</v>
      </c>
      <c r="I125" s="10"/>
    </row>
    <row r="126" spans="1:9">
      <c r="A126" s="7">
        <v>90911</v>
      </c>
      <c r="B126" s="9" t="s">
        <v>91</v>
      </c>
      <c r="C126" s="12">
        <v>64079</v>
      </c>
      <c r="D126" s="12">
        <v>70236</v>
      </c>
      <c r="E126" s="12">
        <v>79858</v>
      </c>
      <c r="F126" s="12">
        <v>100790</v>
      </c>
      <c r="G126" s="12">
        <v>108352</v>
      </c>
      <c r="H126" s="12">
        <v>108352</v>
      </c>
      <c r="I126" s="10"/>
    </row>
    <row r="127" spans="1:9">
      <c r="A127" s="7">
        <v>90913</v>
      </c>
      <c r="B127" s="9" t="s">
        <v>92</v>
      </c>
      <c r="C127" s="12">
        <v>1000</v>
      </c>
      <c r="D127" s="12">
        <v>1000</v>
      </c>
      <c r="E127" s="12">
        <v>1500</v>
      </c>
      <c r="F127" s="12">
        <v>1500</v>
      </c>
      <c r="G127" s="12">
        <v>10000</v>
      </c>
      <c r="H127" s="12">
        <v>10000</v>
      </c>
      <c r="I127" s="24"/>
    </row>
    <row r="128" spans="1:9">
      <c r="A128" s="7"/>
      <c r="B128" s="8" t="s">
        <v>38</v>
      </c>
      <c r="C128" s="15">
        <f ca="1">SUM(C123:OFFSET(C128,-1,0))</f>
        <v>126079</v>
      </c>
      <c r="D128" s="15">
        <f ca="1">SUM(D123:OFFSET(D128,-1,0))</f>
        <v>170426</v>
      </c>
      <c r="E128" s="15">
        <f>SUM(E124:E127)</f>
        <v>157758</v>
      </c>
      <c r="F128" s="15">
        <f>SUM(F124:F127)</f>
        <v>167290</v>
      </c>
      <c r="G128" s="15">
        <f ca="1">SUM(G123:OFFSET(G128,-1,0))</f>
        <v>193352</v>
      </c>
      <c r="H128" s="15">
        <f>SUM(H124:H127)</f>
        <v>193352</v>
      </c>
      <c r="I128" s="10"/>
    </row>
    <row r="129" spans="1:9">
      <c r="A129" s="7"/>
      <c r="B129" s="8"/>
      <c r="C129" s="15"/>
      <c r="D129" s="15"/>
      <c r="E129" s="15"/>
      <c r="F129" s="15"/>
      <c r="G129" s="15"/>
      <c r="H129" s="12"/>
      <c r="I129" s="10"/>
    </row>
    <row r="130" spans="1:9">
      <c r="A130" s="7"/>
      <c r="B130" s="8"/>
      <c r="C130" s="15"/>
      <c r="D130" s="15"/>
      <c r="E130" s="15"/>
      <c r="F130" s="15"/>
      <c r="G130" s="15"/>
      <c r="H130" s="12"/>
      <c r="I130" s="10"/>
    </row>
    <row r="131" spans="1:9">
      <c r="A131" s="7"/>
      <c r="B131" s="8"/>
      <c r="C131" s="15"/>
      <c r="D131" s="15"/>
      <c r="E131" s="15"/>
      <c r="F131" s="15"/>
      <c r="G131" s="15"/>
      <c r="H131" s="12"/>
      <c r="I131" s="10"/>
    </row>
    <row r="132" spans="1:9">
      <c r="A132" s="7"/>
      <c r="B132" s="8"/>
      <c r="C132" s="15"/>
      <c r="D132" s="15"/>
      <c r="E132" s="15"/>
      <c r="F132" s="15"/>
      <c r="G132" s="15"/>
      <c r="H132" s="12"/>
      <c r="I132" s="10"/>
    </row>
    <row r="133" spans="1:9">
      <c r="A133" s="7"/>
      <c r="B133" s="8"/>
      <c r="C133" s="15"/>
      <c r="D133" s="15"/>
      <c r="E133" s="15"/>
      <c r="F133" s="15"/>
      <c r="G133" s="15"/>
      <c r="H133" s="12"/>
      <c r="I133" s="10"/>
    </row>
    <row r="134" spans="1:9">
      <c r="A134" s="7"/>
      <c r="B134" s="8"/>
      <c r="C134" s="15"/>
      <c r="D134" s="15"/>
      <c r="E134" s="15"/>
      <c r="F134" s="15"/>
      <c r="G134" s="15"/>
      <c r="H134" s="12"/>
      <c r="I134" s="10"/>
    </row>
    <row r="135" spans="1:9">
      <c r="A135" s="7"/>
      <c r="B135" s="8"/>
      <c r="C135" s="15"/>
      <c r="D135" s="15"/>
      <c r="E135" s="15"/>
      <c r="F135" s="15"/>
      <c r="G135" s="15"/>
      <c r="H135" s="12"/>
      <c r="I135" s="10"/>
    </row>
    <row r="136" spans="1:9">
      <c r="A136" s="7"/>
      <c r="B136" s="8" t="s">
        <v>93</v>
      </c>
      <c r="C136" s="12"/>
      <c r="D136" s="12"/>
      <c r="E136" s="12"/>
      <c r="F136" s="12"/>
      <c r="G136" s="12"/>
      <c r="H136" s="12"/>
      <c r="I136" s="10"/>
    </row>
    <row r="137" spans="1:9">
      <c r="A137" s="7"/>
      <c r="B137" s="9" t="s">
        <v>94</v>
      </c>
      <c r="C137" s="12">
        <v>12306.48</v>
      </c>
      <c r="D137" s="12">
        <v>12889.88</v>
      </c>
      <c r="E137" s="12">
        <v>30075.34</v>
      </c>
      <c r="F137" s="12">
        <v>28833.27</v>
      </c>
      <c r="G137" s="12">
        <v>28833.27</v>
      </c>
      <c r="H137" s="12">
        <v>28833.27</v>
      </c>
      <c r="I137" s="10"/>
    </row>
    <row r="138" spans="1:9">
      <c r="A138" s="7"/>
      <c r="B138" s="9" t="s">
        <v>164</v>
      </c>
      <c r="C138" s="12">
        <v>107.19</v>
      </c>
      <c r="D138" s="12">
        <v>109.86</v>
      </c>
      <c r="E138" s="12">
        <v>112.6</v>
      </c>
      <c r="F138" s="12">
        <v>112.75</v>
      </c>
      <c r="G138" s="25">
        <v>115.57</v>
      </c>
      <c r="H138" s="12">
        <v>115.57</v>
      </c>
      <c r="I138" s="10"/>
    </row>
    <row r="139" spans="1:9">
      <c r="A139" s="7"/>
      <c r="B139" s="9" t="s">
        <v>95</v>
      </c>
      <c r="C139" s="12">
        <v>2256</v>
      </c>
      <c r="D139" s="12">
        <v>2282</v>
      </c>
      <c r="E139" s="12">
        <v>3037</v>
      </c>
      <c r="F139" s="12">
        <v>3653</v>
      </c>
      <c r="G139" s="25">
        <v>4028</v>
      </c>
      <c r="H139" s="25">
        <v>4028</v>
      </c>
      <c r="I139" s="10"/>
    </row>
    <row r="140" spans="1:9">
      <c r="A140" s="7"/>
      <c r="B140" s="9" t="s">
        <v>93</v>
      </c>
      <c r="C140" s="12">
        <v>0</v>
      </c>
      <c r="D140" s="12">
        <v>0</v>
      </c>
      <c r="E140" s="12"/>
      <c r="F140" s="12">
        <v>101.14</v>
      </c>
      <c r="G140" s="12">
        <v>0</v>
      </c>
      <c r="H140" s="12"/>
      <c r="I140" s="10"/>
    </row>
    <row r="141" spans="1:9">
      <c r="A141" s="7"/>
      <c r="B141" s="9" t="s">
        <v>96</v>
      </c>
      <c r="C141" s="12">
        <v>1267</v>
      </c>
      <c r="D141" s="12">
        <v>882</v>
      </c>
      <c r="E141" s="12">
        <v>1268</v>
      </c>
      <c r="F141" s="12">
        <v>1754</v>
      </c>
      <c r="G141" s="12">
        <v>1228</v>
      </c>
      <c r="H141" s="12">
        <v>1228</v>
      </c>
      <c r="I141" s="10"/>
    </row>
    <row r="142" spans="1:9">
      <c r="A142" s="7"/>
      <c r="B142" s="8" t="s">
        <v>38</v>
      </c>
      <c r="C142" s="15">
        <f ca="1">SUM(C136:OFFSET(C142,-1,0))</f>
        <v>15936.67</v>
      </c>
      <c r="D142" s="15">
        <f ca="1">SUM(D136:OFFSET(D142,-1,0))</f>
        <v>16163.74</v>
      </c>
      <c r="E142" s="15">
        <f>SUM(E137:E141)</f>
        <v>34492.94</v>
      </c>
      <c r="F142" s="15">
        <f>SUM(F137:F141)</f>
        <v>34454.160000000003</v>
      </c>
      <c r="G142" s="15">
        <f ca="1">SUM(G136:OFFSET(G142,-1,0))</f>
        <v>34204.839999999997</v>
      </c>
      <c r="H142" s="15">
        <f>SUM(H137:H141)</f>
        <v>34204.839999999997</v>
      </c>
      <c r="I142" s="10"/>
    </row>
    <row r="143" spans="1:9">
      <c r="A143" s="7"/>
      <c r="B143" s="9"/>
      <c r="C143" s="12"/>
      <c r="D143" s="12"/>
      <c r="E143" s="12"/>
      <c r="F143" s="12"/>
      <c r="G143" s="12"/>
      <c r="H143" s="12"/>
      <c r="I143" s="10"/>
    </row>
    <row r="144" spans="1:9">
      <c r="A144" s="7"/>
      <c r="B144" s="8" t="s">
        <v>132</v>
      </c>
      <c r="C144" s="12"/>
      <c r="D144" s="12"/>
      <c r="E144" s="12"/>
      <c r="F144" s="12"/>
      <c r="G144" s="12"/>
      <c r="H144" s="12"/>
      <c r="I144" s="10"/>
    </row>
    <row r="145" spans="1:9">
      <c r="A145" s="7"/>
      <c r="B145" s="9" t="s">
        <v>97</v>
      </c>
      <c r="C145" s="12">
        <v>1500</v>
      </c>
      <c r="D145" s="12">
        <v>1500</v>
      </c>
      <c r="E145" s="12"/>
      <c r="F145" s="12"/>
      <c r="G145" s="12">
        <v>0</v>
      </c>
      <c r="H145" s="12"/>
      <c r="I145" s="10"/>
    </row>
    <row r="146" spans="1:9">
      <c r="A146" s="7"/>
      <c r="B146" s="9" t="s">
        <v>98</v>
      </c>
      <c r="C146" s="12">
        <v>0</v>
      </c>
      <c r="D146" s="12">
        <v>23084</v>
      </c>
      <c r="E146" s="12"/>
      <c r="F146" s="12"/>
      <c r="G146" s="12"/>
      <c r="H146" s="12"/>
      <c r="I146" s="10"/>
    </row>
    <row r="147" spans="1:9">
      <c r="A147" s="7"/>
      <c r="B147" s="9" t="s">
        <v>151</v>
      </c>
      <c r="C147" s="12">
        <v>0</v>
      </c>
      <c r="D147" s="12"/>
      <c r="E147" s="12">
        <v>5000</v>
      </c>
      <c r="F147" s="12"/>
      <c r="G147" s="12">
        <v>0</v>
      </c>
      <c r="H147" s="12"/>
      <c r="I147" s="10"/>
    </row>
    <row r="148" spans="1:9">
      <c r="A148" s="7"/>
      <c r="B148" s="9" t="s">
        <v>157</v>
      </c>
      <c r="C148" s="12">
        <v>0</v>
      </c>
      <c r="D148" s="12"/>
      <c r="E148" s="12"/>
      <c r="F148" s="12">
        <v>50000</v>
      </c>
      <c r="G148" s="12">
        <v>50000</v>
      </c>
      <c r="H148" s="12">
        <v>50000</v>
      </c>
      <c r="I148" s="10"/>
    </row>
    <row r="149" spans="1:9">
      <c r="A149" s="7"/>
      <c r="B149" s="9" t="s">
        <v>163</v>
      </c>
      <c r="C149" s="12">
        <v>0</v>
      </c>
      <c r="D149" s="12"/>
      <c r="E149" s="12"/>
      <c r="F149" s="12"/>
      <c r="G149" s="12">
        <v>25000</v>
      </c>
      <c r="H149" s="12">
        <v>25000</v>
      </c>
      <c r="I149" s="10"/>
    </row>
    <row r="150" spans="1:9">
      <c r="A150" s="7"/>
      <c r="B150" s="9" t="s">
        <v>149</v>
      </c>
      <c r="C150" s="12">
        <v>0</v>
      </c>
      <c r="D150" s="12"/>
      <c r="E150" s="12">
        <v>25000</v>
      </c>
      <c r="F150" s="12"/>
      <c r="G150" s="12"/>
      <c r="H150" s="12"/>
      <c r="I150" s="10"/>
    </row>
    <row r="151" spans="1:9">
      <c r="A151" s="7"/>
      <c r="B151" s="9" t="s">
        <v>159</v>
      </c>
      <c r="C151" s="12"/>
      <c r="D151" s="12"/>
      <c r="E151" s="12"/>
      <c r="F151" s="12">
        <v>26000</v>
      </c>
      <c r="G151" s="12"/>
      <c r="H151" s="12"/>
      <c r="I151" s="10"/>
    </row>
    <row r="152" spans="1:9">
      <c r="A152" s="7"/>
      <c r="B152" s="9" t="s">
        <v>160</v>
      </c>
      <c r="C152" s="12"/>
      <c r="D152" s="12"/>
      <c r="E152" s="12"/>
      <c r="F152" s="12">
        <v>1000</v>
      </c>
      <c r="G152" s="12"/>
      <c r="H152" s="12"/>
      <c r="I152" s="10"/>
    </row>
    <row r="153" spans="1:9">
      <c r="A153" s="7"/>
      <c r="B153" s="9" t="s">
        <v>172</v>
      </c>
      <c r="C153" s="12"/>
      <c r="D153" s="12"/>
      <c r="E153" s="12"/>
      <c r="F153" s="12"/>
      <c r="G153" s="12">
        <v>110000</v>
      </c>
      <c r="H153" s="12">
        <v>110000</v>
      </c>
      <c r="I153" s="10"/>
    </row>
    <row r="154" spans="1:9">
      <c r="A154" s="7"/>
      <c r="B154" s="9" t="s">
        <v>158</v>
      </c>
      <c r="C154" s="12">
        <v>0</v>
      </c>
      <c r="D154" s="12"/>
      <c r="E154" s="12"/>
      <c r="F154" s="12">
        <v>2400</v>
      </c>
      <c r="G154" s="12">
        <v>2400</v>
      </c>
      <c r="H154" s="12">
        <v>2400</v>
      </c>
      <c r="I154" s="10"/>
    </row>
    <row r="155" spans="1:9">
      <c r="A155" s="7"/>
      <c r="B155" s="9" t="s">
        <v>153</v>
      </c>
      <c r="C155" s="12">
        <v>149876</v>
      </c>
      <c r="D155" s="12">
        <v>306763</v>
      </c>
      <c r="E155" s="12">
        <v>297116</v>
      </c>
      <c r="F155" s="12">
        <v>342778</v>
      </c>
      <c r="G155" s="12">
        <v>328432</v>
      </c>
      <c r="H155" s="12">
        <v>328432</v>
      </c>
      <c r="I155" s="10"/>
    </row>
    <row r="156" spans="1:9">
      <c r="A156" s="7"/>
      <c r="B156" s="8" t="s">
        <v>38</v>
      </c>
      <c r="C156" s="15">
        <f ca="1">SUM(C144:OFFSET(C156,-1,0))</f>
        <v>151376</v>
      </c>
      <c r="D156" s="15">
        <f ca="1">SUM(D144:OFFSET(D156,-1,0))</f>
        <v>331347</v>
      </c>
      <c r="E156" s="15">
        <f>SUM(E147:E155)</f>
        <v>327116</v>
      </c>
      <c r="F156" s="15">
        <f>SUM(F146:F155)</f>
        <v>422178</v>
      </c>
      <c r="G156" s="15">
        <f ca="1">SUM(G144:OFFSET(G156,-1,0))</f>
        <v>515832</v>
      </c>
      <c r="H156" s="15">
        <f>SUM(H145:H155)</f>
        <v>515832</v>
      </c>
      <c r="I156" s="10"/>
    </row>
    <row r="157" spans="1:9">
      <c r="A157" s="7"/>
      <c r="B157" s="9"/>
      <c r="C157" s="12"/>
      <c r="D157" s="12"/>
      <c r="E157" s="12"/>
      <c r="F157" s="12"/>
      <c r="G157" s="12"/>
      <c r="H157" s="12"/>
      <c r="I157" s="10"/>
    </row>
    <row r="158" spans="1:9" hidden="1">
      <c r="A158" s="7"/>
      <c r="B158" s="8" t="s">
        <v>99</v>
      </c>
      <c r="C158" s="12"/>
      <c r="D158" s="12"/>
      <c r="E158" s="12"/>
      <c r="F158" s="12"/>
      <c r="G158" s="12"/>
      <c r="H158" s="12"/>
      <c r="I158" s="10"/>
    </row>
    <row r="159" spans="1:9" hidden="1">
      <c r="A159" s="7"/>
      <c r="B159" s="9" t="s">
        <v>100</v>
      </c>
      <c r="C159" s="12">
        <v>0</v>
      </c>
      <c r="D159" s="12">
        <v>0</v>
      </c>
      <c r="E159" s="12"/>
      <c r="F159" s="12"/>
      <c r="G159" s="12"/>
      <c r="H159" s="12"/>
      <c r="I159" s="10"/>
    </row>
    <row r="160" spans="1:9" hidden="1">
      <c r="A160" s="7"/>
      <c r="B160" s="8" t="s">
        <v>38</v>
      </c>
      <c r="C160" s="15">
        <v>0</v>
      </c>
      <c r="D160" s="15">
        <v>0</v>
      </c>
      <c r="E160" s="15"/>
      <c r="F160" s="15"/>
      <c r="G160" s="15"/>
      <c r="H160" s="15"/>
      <c r="I160" s="10"/>
    </row>
    <row r="161" spans="1:9">
      <c r="A161" s="7"/>
      <c r="B161" s="8" t="s">
        <v>101</v>
      </c>
      <c r="C161" s="12"/>
      <c r="D161" s="12"/>
      <c r="E161" s="12"/>
      <c r="F161" s="12"/>
      <c r="G161" s="12"/>
      <c r="H161" s="12"/>
      <c r="I161" s="10"/>
    </row>
    <row r="162" spans="1:9">
      <c r="A162" s="7"/>
      <c r="B162" s="9" t="s">
        <v>102</v>
      </c>
      <c r="C162" s="12">
        <f t="shared" ref="C162:H162" ca="1" si="0">C45</f>
        <v>360163</v>
      </c>
      <c r="D162" s="12">
        <f t="shared" ca="1" si="0"/>
        <v>391536</v>
      </c>
      <c r="E162" s="12">
        <f t="shared" si="0"/>
        <v>398091</v>
      </c>
      <c r="F162" s="12">
        <f t="shared" si="0"/>
        <v>394143</v>
      </c>
      <c r="G162" s="12">
        <f t="shared" ca="1" si="0"/>
        <v>458997</v>
      </c>
      <c r="H162" s="12">
        <f t="shared" si="0"/>
        <v>462774</v>
      </c>
      <c r="I162" s="10"/>
    </row>
    <row r="163" spans="1:9">
      <c r="A163" s="7"/>
      <c r="B163" s="9" t="s">
        <v>103</v>
      </c>
      <c r="C163" s="12">
        <f t="shared" ref="C163:H163" ca="1" si="1">C55</f>
        <v>440396</v>
      </c>
      <c r="D163" s="12">
        <f t="shared" ca="1" si="1"/>
        <v>434665</v>
      </c>
      <c r="E163" s="12">
        <f t="shared" si="1"/>
        <v>439454</v>
      </c>
      <c r="F163" s="12">
        <f t="shared" si="1"/>
        <v>492089</v>
      </c>
      <c r="G163" s="12">
        <f t="shared" ca="1" si="1"/>
        <v>541600</v>
      </c>
      <c r="H163" s="12">
        <f t="shared" si="1"/>
        <v>538957</v>
      </c>
      <c r="I163" s="10"/>
    </row>
    <row r="164" spans="1:9">
      <c r="A164" s="7"/>
      <c r="B164" s="9" t="s">
        <v>104</v>
      </c>
      <c r="C164" s="12">
        <f t="shared" ref="C164:H164" ca="1" si="2">C78</f>
        <v>205005</v>
      </c>
      <c r="D164" s="12">
        <f t="shared" ca="1" si="2"/>
        <v>211633</v>
      </c>
      <c r="E164" s="12">
        <f t="shared" si="2"/>
        <v>240472</v>
      </c>
      <c r="F164" s="12">
        <f t="shared" si="2"/>
        <v>265331</v>
      </c>
      <c r="G164" s="12">
        <f t="shared" ca="1" si="2"/>
        <v>298999</v>
      </c>
      <c r="H164" s="12">
        <f t="shared" si="2"/>
        <v>292728</v>
      </c>
      <c r="I164" s="10"/>
    </row>
    <row r="165" spans="1:9">
      <c r="A165" s="7"/>
      <c r="B165" s="9" t="s">
        <v>105</v>
      </c>
      <c r="C165" s="12">
        <f t="shared" ref="C165:H165" ca="1" si="3">C88</f>
        <v>37462</v>
      </c>
      <c r="D165" s="12">
        <f t="shared" ca="1" si="3"/>
        <v>46479</v>
      </c>
      <c r="E165" s="12">
        <f t="shared" si="3"/>
        <v>46582</v>
      </c>
      <c r="F165" s="12">
        <f t="shared" si="3"/>
        <v>46624</v>
      </c>
      <c r="G165" s="12">
        <f t="shared" ca="1" si="3"/>
        <v>51941</v>
      </c>
      <c r="H165" s="12">
        <f t="shared" si="3"/>
        <v>51941</v>
      </c>
      <c r="I165" s="10"/>
    </row>
    <row r="166" spans="1:9">
      <c r="A166" s="7"/>
      <c r="B166" s="9" t="s">
        <v>106</v>
      </c>
      <c r="C166" s="12">
        <f t="shared" ref="C166:H166" ca="1" si="4">C97</f>
        <v>941261</v>
      </c>
      <c r="D166" s="12">
        <f t="shared" ca="1" si="4"/>
        <v>1006790</v>
      </c>
      <c r="E166" s="12">
        <f t="shared" si="4"/>
        <v>1105508</v>
      </c>
      <c r="F166" s="12">
        <f t="shared" si="4"/>
        <v>1161377</v>
      </c>
      <c r="G166" s="12">
        <f t="shared" ca="1" si="4"/>
        <v>1256748</v>
      </c>
      <c r="H166" s="12">
        <f t="shared" si="4"/>
        <v>1256748</v>
      </c>
      <c r="I166" s="10"/>
    </row>
    <row r="167" spans="1:9">
      <c r="A167" s="7"/>
      <c r="B167" s="9" t="s">
        <v>107</v>
      </c>
      <c r="C167" s="12">
        <f t="shared" ref="C167:H167" ca="1" si="5">C104</f>
        <v>2200</v>
      </c>
      <c r="D167" s="12">
        <f t="shared" ca="1" si="5"/>
        <v>1950</v>
      </c>
      <c r="E167" s="12">
        <f t="shared" si="5"/>
        <v>2350</v>
      </c>
      <c r="F167" s="12">
        <f t="shared" si="5"/>
        <v>2850</v>
      </c>
      <c r="G167" s="12">
        <f t="shared" ca="1" si="5"/>
        <v>3150</v>
      </c>
      <c r="H167" s="12">
        <f t="shared" si="5"/>
        <v>2450</v>
      </c>
      <c r="I167" s="10"/>
    </row>
    <row r="168" spans="1:9">
      <c r="A168" s="7"/>
      <c r="B168" s="9" t="s">
        <v>108</v>
      </c>
      <c r="C168" s="12">
        <f t="shared" ref="C168:H168" ca="1" si="6">C113</f>
        <v>25679</v>
      </c>
      <c r="D168" s="12">
        <f t="shared" ca="1" si="6"/>
        <v>25939</v>
      </c>
      <c r="E168" s="12">
        <f t="shared" si="6"/>
        <v>31115</v>
      </c>
      <c r="F168" s="12">
        <f t="shared" si="6"/>
        <v>31122</v>
      </c>
      <c r="G168" s="12">
        <f t="shared" ca="1" si="6"/>
        <v>32891</v>
      </c>
      <c r="H168" s="12">
        <f t="shared" si="6"/>
        <v>33622</v>
      </c>
      <c r="I168" s="10"/>
    </row>
    <row r="169" spans="1:9">
      <c r="A169" s="7"/>
      <c r="B169" s="9" t="s">
        <v>109</v>
      </c>
      <c r="C169" s="12">
        <f ca="1">C121</f>
        <v>56437</v>
      </c>
      <c r="D169" s="12">
        <f ca="1">D121</f>
        <v>56437</v>
      </c>
      <c r="E169" s="12">
        <f>E121</f>
        <v>121437</v>
      </c>
      <c r="F169" s="12">
        <f>+F121</f>
        <v>98335</v>
      </c>
      <c r="G169" s="12">
        <f ca="1">G121</f>
        <v>113335</v>
      </c>
      <c r="H169" s="12">
        <f>H121</f>
        <v>113335</v>
      </c>
      <c r="I169" s="10"/>
    </row>
    <row r="170" spans="1:9">
      <c r="A170" s="7"/>
      <c r="B170" s="9" t="s">
        <v>110</v>
      </c>
      <c r="C170" s="12">
        <f ca="1">C128</f>
        <v>126079</v>
      </c>
      <c r="D170" s="12">
        <f ca="1">D128</f>
        <v>170426</v>
      </c>
      <c r="E170" s="12">
        <f>E128</f>
        <v>157758</v>
      </c>
      <c r="F170" s="12">
        <f>F128</f>
        <v>167290</v>
      </c>
      <c r="G170" s="12">
        <f ca="1">G128</f>
        <v>193352</v>
      </c>
      <c r="H170" s="12">
        <f>+H128</f>
        <v>193352</v>
      </c>
      <c r="I170" s="10"/>
    </row>
    <row r="171" spans="1:9">
      <c r="A171" s="7"/>
      <c r="B171" s="9" t="s">
        <v>111</v>
      </c>
      <c r="C171" s="12">
        <f t="shared" ref="C171:H171" ca="1" si="7">C156</f>
        <v>151376</v>
      </c>
      <c r="D171" s="12">
        <f t="shared" ca="1" si="7"/>
        <v>331347</v>
      </c>
      <c r="E171" s="12">
        <f t="shared" si="7"/>
        <v>327116</v>
      </c>
      <c r="F171" s="12">
        <f t="shared" si="7"/>
        <v>422178</v>
      </c>
      <c r="G171" s="12">
        <f t="shared" ca="1" si="7"/>
        <v>515832</v>
      </c>
      <c r="H171" s="12">
        <f t="shared" si="7"/>
        <v>515832</v>
      </c>
      <c r="I171" s="10"/>
    </row>
    <row r="172" spans="1:9">
      <c r="A172" s="7"/>
      <c r="B172" s="8" t="s">
        <v>133</v>
      </c>
      <c r="C172" s="15">
        <f ca="1">SUM(C161:OFFSET(C172,-1,0))</f>
        <v>2346058</v>
      </c>
      <c r="D172" s="15">
        <f ca="1">SUM(D161:OFFSET(D172,-1,0))</f>
        <v>2677202</v>
      </c>
      <c r="E172" s="15">
        <f>SUM(E162:E171)</f>
        <v>2869883</v>
      </c>
      <c r="F172" s="15">
        <f>SUM(F162:F171)</f>
        <v>3081339</v>
      </c>
      <c r="G172" s="15">
        <f ca="1">SUM(G162:G171)</f>
        <v>3466845</v>
      </c>
      <c r="H172" s="15">
        <f>SUM(H162:H171)</f>
        <v>3461739</v>
      </c>
      <c r="I172" s="10"/>
    </row>
    <row r="173" spans="1:9">
      <c r="A173" s="7"/>
      <c r="B173" s="9"/>
      <c r="C173" s="12"/>
      <c r="D173" s="12"/>
      <c r="E173" s="12"/>
      <c r="F173" s="12"/>
      <c r="G173" s="12"/>
      <c r="H173" s="12"/>
      <c r="I173" s="10"/>
    </row>
    <row r="174" spans="1:9">
      <c r="A174" s="7"/>
      <c r="B174" s="9" t="s">
        <v>93</v>
      </c>
      <c r="C174" s="12">
        <v>15936.67</v>
      </c>
      <c r="D174" s="12">
        <v>16163.74</v>
      </c>
      <c r="E174" s="12">
        <f>E142</f>
        <v>34492.94</v>
      </c>
      <c r="F174" s="12">
        <f>F142</f>
        <v>34454.160000000003</v>
      </c>
      <c r="G174" s="12">
        <f ca="1">G142</f>
        <v>34204.839999999997</v>
      </c>
      <c r="H174" s="12">
        <f>H142</f>
        <v>34204.839999999997</v>
      </c>
      <c r="I174" s="10"/>
    </row>
    <row r="175" spans="1:9">
      <c r="A175" s="7"/>
      <c r="B175" s="9" t="s">
        <v>99</v>
      </c>
      <c r="C175" s="12">
        <v>0</v>
      </c>
      <c r="D175" s="12">
        <v>0</v>
      </c>
      <c r="E175" s="12"/>
      <c r="F175" s="12"/>
      <c r="G175" s="12"/>
      <c r="H175" s="12"/>
      <c r="I175" s="10"/>
    </row>
    <row r="176" spans="1:9">
      <c r="A176" s="7"/>
      <c r="B176" s="8" t="s">
        <v>112</v>
      </c>
      <c r="C176" s="15">
        <f ca="1">SUM(C172:OFFSET(C176,-1,0))</f>
        <v>2361994.67</v>
      </c>
      <c r="D176" s="15">
        <f ca="1">SUM(D172:OFFSET(D176,-1,0))</f>
        <v>2693365.74</v>
      </c>
      <c r="E176" s="15">
        <f>SUM(E172:E174)</f>
        <v>2904375.94</v>
      </c>
      <c r="F176" s="15">
        <f>SUM(F172:F174)</f>
        <v>3115793.16</v>
      </c>
      <c r="G176" s="15">
        <f ca="1">SUM(G172:OFFSET(G176,-1,0))</f>
        <v>3501049.84</v>
      </c>
      <c r="H176" s="15">
        <f>SUM(H172:H175)</f>
        <v>3495943.84</v>
      </c>
      <c r="I176" s="10"/>
    </row>
    <row r="177" spans="1:9">
      <c r="A177" s="7"/>
      <c r="B177" s="8"/>
      <c r="C177" s="15"/>
      <c r="D177" s="15"/>
      <c r="E177" s="15"/>
      <c r="F177" s="15"/>
      <c r="G177" s="15"/>
      <c r="H177" s="12"/>
      <c r="I177" s="10"/>
    </row>
    <row r="178" spans="1:9">
      <c r="A178" s="7"/>
      <c r="B178" s="8"/>
      <c r="C178" s="15"/>
      <c r="D178" s="15"/>
      <c r="E178" s="15"/>
      <c r="F178" s="15"/>
      <c r="G178" s="15"/>
      <c r="H178" s="12"/>
      <c r="I178" s="10"/>
    </row>
    <row r="179" spans="1:9">
      <c r="A179" s="7"/>
      <c r="B179" s="8"/>
      <c r="C179" s="15"/>
      <c r="D179" s="15"/>
      <c r="E179" s="15"/>
      <c r="F179" s="15"/>
      <c r="G179" s="15"/>
      <c r="H179" s="12"/>
      <c r="I179" s="10"/>
    </row>
    <row r="180" spans="1:9">
      <c r="A180" s="7"/>
      <c r="B180" s="8" t="s">
        <v>113</v>
      </c>
      <c r="C180" s="12"/>
      <c r="D180" s="12"/>
      <c r="E180" s="12"/>
      <c r="F180" s="12"/>
      <c r="G180" s="12"/>
      <c r="H180" s="12"/>
      <c r="I180" s="10"/>
    </row>
    <row r="181" spans="1:9">
      <c r="A181" s="7"/>
      <c r="B181" s="9" t="s">
        <v>114</v>
      </c>
      <c r="C181" s="12">
        <v>123222</v>
      </c>
      <c r="D181" s="12">
        <v>131264</v>
      </c>
      <c r="E181" s="12">
        <v>138810</v>
      </c>
      <c r="F181" s="12">
        <v>156714</v>
      </c>
      <c r="G181" s="12">
        <v>156714</v>
      </c>
      <c r="H181" s="12">
        <v>156714</v>
      </c>
      <c r="I181" s="10"/>
    </row>
    <row r="182" spans="1:9">
      <c r="A182" s="7"/>
      <c r="B182" s="9" t="s">
        <v>115</v>
      </c>
      <c r="C182" s="12">
        <v>103900</v>
      </c>
      <c r="D182" s="12">
        <v>107700</v>
      </c>
      <c r="E182" s="12">
        <v>108000</v>
      </c>
      <c r="F182" s="12">
        <v>129950</v>
      </c>
      <c r="G182" s="12">
        <v>129950</v>
      </c>
      <c r="H182" s="12">
        <v>129950</v>
      </c>
      <c r="I182" s="10"/>
    </row>
    <row r="183" spans="1:9">
      <c r="A183" s="7"/>
      <c r="B183" s="9" t="s">
        <v>161</v>
      </c>
      <c r="C183" s="12">
        <v>101500</v>
      </c>
      <c r="D183" s="12">
        <v>110000</v>
      </c>
      <c r="E183" s="12">
        <v>94572</v>
      </c>
      <c r="F183" s="12">
        <v>80000</v>
      </c>
      <c r="G183" s="12">
        <v>80000</v>
      </c>
      <c r="H183" s="12">
        <v>80000</v>
      </c>
      <c r="I183" s="10"/>
    </row>
    <row r="184" spans="1:9">
      <c r="A184" s="7"/>
      <c r="B184" s="9" t="s">
        <v>138</v>
      </c>
      <c r="C184" s="12"/>
      <c r="D184" s="12">
        <f ca="1">D156-D155</f>
        <v>24584</v>
      </c>
      <c r="E184" s="12">
        <v>15428</v>
      </c>
      <c r="F184" s="12">
        <v>79400</v>
      </c>
      <c r="G184" s="12">
        <v>161651</v>
      </c>
      <c r="H184" s="12">
        <v>161651</v>
      </c>
      <c r="I184" s="10"/>
    </row>
    <row r="185" spans="1:9">
      <c r="A185" s="7"/>
      <c r="B185" s="9" t="s">
        <v>116</v>
      </c>
      <c r="C185" s="12">
        <v>0</v>
      </c>
      <c r="D185" s="12">
        <v>0</v>
      </c>
      <c r="E185" s="12"/>
      <c r="F185" s="12"/>
      <c r="G185" s="12">
        <v>25749</v>
      </c>
      <c r="H185" s="12">
        <v>25749</v>
      </c>
      <c r="I185" s="10"/>
    </row>
    <row r="186" spans="1:9">
      <c r="A186" s="7"/>
      <c r="B186" s="9" t="s">
        <v>117</v>
      </c>
      <c r="C186" s="12">
        <v>0</v>
      </c>
      <c r="D186" s="12">
        <v>0</v>
      </c>
      <c r="E186" s="12"/>
      <c r="F186" s="12"/>
      <c r="G186" s="12">
        <v>0</v>
      </c>
      <c r="H186" s="12"/>
      <c r="I186" s="10"/>
    </row>
    <row r="187" spans="1:9">
      <c r="A187" s="7"/>
      <c r="B187" s="9" t="s">
        <v>118</v>
      </c>
      <c r="C187" s="12">
        <v>0</v>
      </c>
      <c r="D187" s="12">
        <v>0</v>
      </c>
      <c r="E187" s="12"/>
      <c r="F187" s="12"/>
      <c r="G187" s="12">
        <v>0</v>
      </c>
      <c r="H187" s="12"/>
      <c r="I187" s="10"/>
    </row>
    <row r="188" spans="1:9">
      <c r="A188" s="7"/>
      <c r="B188" s="9" t="s">
        <v>119</v>
      </c>
      <c r="C188" s="12">
        <v>0</v>
      </c>
      <c r="D188" s="12">
        <v>0</v>
      </c>
      <c r="E188" s="12"/>
      <c r="F188" s="12"/>
      <c r="G188" s="12"/>
      <c r="H188" s="12"/>
      <c r="I188" s="10"/>
    </row>
    <row r="189" spans="1:9">
      <c r="A189" s="7"/>
      <c r="B189" s="9" t="s">
        <v>154</v>
      </c>
      <c r="C189" s="12">
        <v>131569</v>
      </c>
      <c r="D189" s="12">
        <v>306763</v>
      </c>
      <c r="E189" s="12">
        <v>297116</v>
      </c>
      <c r="F189" s="12">
        <v>342778</v>
      </c>
      <c r="G189" s="12">
        <v>328432</v>
      </c>
      <c r="H189" s="12">
        <v>328432</v>
      </c>
      <c r="I189" s="10"/>
    </row>
    <row r="190" spans="1:9">
      <c r="A190" s="7"/>
      <c r="B190" s="9" t="s">
        <v>120</v>
      </c>
      <c r="C190" s="12">
        <v>0</v>
      </c>
      <c r="D190" s="12">
        <v>0</v>
      </c>
      <c r="E190" s="12"/>
      <c r="F190" s="12"/>
      <c r="G190" s="12"/>
      <c r="H190" s="12"/>
      <c r="I190" s="10"/>
    </row>
    <row r="191" spans="1:9">
      <c r="A191" s="7"/>
      <c r="B191" s="8" t="s">
        <v>38</v>
      </c>
      <c r="C191" s="15">
        <f ca="1">SUM(C180:OFFSET(C191,-1,0))</f>
        <v>460191</v>
      </c>
      <c r="D191" s="15">
        <f ca="1">SUM(D180:OFFSET(D191,-1,0))</f>
        <v>680311</v>
      </c>
      <c r="E191" s="15">
        <f>SUM(E181:E190)</f>
        <v>653926</v>
      </c>
      <c r="F191" s="15">
        <f>SUM(F181:F190)</f>
        <v>788842</v>
      </c>
      <c r="G191" s="15">
        <f ca="1">SUM(G180:OFFSET(G191,-1,0))</f>
        <v>882496</v>
      </c>
      <c r="H191" s="15">
        <f ca="1">SUM(H180:OFFSET(H191,-1,0))</f>
        <v>882496</v>
      </c>
      <c r="I191" s="10"/>
    </row>
    <row r="192" spans="1:9">
      <c r="A192" s="7"/>
      <c r="B192" s="9"/>
      <c r="C192" s="12"/>
      <c r="D192" s="12"/>
      <c r="E192" s="12"/>
      <c r="F192" s="12"/>
      <c r="G192" s="12"/>
      <c r="H192" s="12"/>
      <c r="I192" s="10"/>
    </row>
    <row r="193" spans="1:17">
      <c r="A193" s="7"/>
      <c r="B193" s="8" t="s">
        <v>121</v>
      </c>
      <c r="C193" s="15">
        <f t="shared" ref="C193:H193" ca="1" si="8">C176-C191</f>
        <v>1901803.67</v>
      </c>
      <c r="D193" s="15">
        <f t="shared" ca="1" si="8"/>
        <v>2013054.7400000002</v>
      </c>
      <c r="E193" s="15">
        <f t="shared" si="8"/>
        <v>2250449.94</v>
      </c>
      <c r="F193" s="15">
        <f t="shared" si="8"/>
        <v>2326951.16</v>
      </c>
      <c r="G193" s="15">
        <f t="shared" ca="1" si="8"/>
        <v>2618553.84</v>
      </c>
      <c r="H193" s="15">
        <f t="shared" ca="1" si="8"/>
        <v>2613447.84</v>
      </c>
      <c r="I193" s="10"/>
    </row>
    <row r="194" spans="1:17">
      <c r="A194" s="7"/>
      <c r="B194" s="9" t="s">
        <v>122</v>
      </c>
      <c r="C194" s="12">
        <v>1930793</v>
      </c>
      <c r="D194" s="12">
        <v>2156534</v>
      </c>
      <c r="E194" s="12">
        <v>2294403</v>
      </c>
      <c r="F194" s="12">
        <v>2395124</v>
      </c>
      <c r="G194" s="12">
        <v>2455002</v>
      </c>
      <c r="H194" s="12">
        <v>2455002</v>
      </c>
      <c r="I194" s="10"/>
    </row>
    <row r="195" spans="1:17">
      <c r="A195" s="7"/>
      <c r="B195" s="9" t="s">
        <v>123</v>
      </c>
      <c r="C195" s="12">
        <f t="shared" ref="C195:H195" ca="1" si="9">C194-C193</f>
        <v>28989.330000000075</v>
      </c>
      <c r="D195" s="12">
        <f t="shared" ca="1" si="9"/>
        <v>143479.25999999978</v>
      </c>
      <c r="E195" s="12">
        <f t="shared" si="9"/>
        <v>43953.060000000056</v>
      </c>
      <c r="F195" s="12">
        <f t="shared" si="9"/>
        <v>68172.839999999851</v>
      </c>
      <c r="G195" s="12">
        <f t="shared" ca="1" si="9"/>
        <v>-163551.83999999985</v>
      </c>
      <c r="H195" s="12">
        <f t="shared" ca="1" si="9"/>
        <v>-158445.83999999985</v>
      </c>
      <c r="I195" s="10"/>
    </row>
    <row r="196" spans="1:17">
      <c r="A196" s="7"/>
      <c r="B196" s="9" t="s">
        <v>124</v>
      </c>
      <c r="C196" s="12">
        <v>94524089</v>
      </c>
      <c r="D196" s="12">
        <v>104628580</v>
      </c>
      <c r="E196" s="12">
        <v>112798864</v>
      </c>
      <c r="F196" s="12">
        <v>112304593</v>
      </c>
      <c r="G196" s="12">
        <v>112304593</v>
      </c>
      <c r="H196" s="12">
        <v>112304593</v>
      </c>
      <c r="I196" s="10"/>
    </row>
    <row r="197" spans="1:17">
      <c r="A197" s="7"/>
      <c r="B197" s="8" t="s">
        <v>125</v>
      </c>
      <c r="C197" s="15">
        <f t="shared" ref="C197:H197" ca="1" si="10">C193/C196*1000</f>
        <v>20.119777827216087</v>
      </c>
      <c r="D197" s="15">
        <f t="shared" ca="1" si="10"/>
        <v>19.240008227197581</v>
      </c>
      <c r="E197" s="15">
        <f t="shared" si="10"/>
        <v>19.950998265372601</v>
      </c>
      <c r="F197" s="15">
        <f t="shared" si="10"/>
        <v>20.719999938025687</v>
      </c>
      <c r="G197" s="15">
        <f t="shared" ca="1" si="10"/>
        <v>23.316533812646469</v>
      </c>
      <c r="H197" s="15">
        <f t="shared" ca="1" si="10"/>
        <v>23.271068174388912</v>
      </c>
      <c r="I197" s="10"/>
    </row>
    <row r="198" spans="1:17">
      <c r="A198" s="7"/>
      <c r="B198" s="9"/>
      <c r="C198" s="12"/>
      <c r="D198" s="12"/>
      <c r="E198" s="12"/>
      <c r="F198" s="12"/>
      <c r="G198" s="12"/>
      <c r="H198" s="12"/>
      <c r="I198" s="10"/>
    </row>
    <row r="199" spans="1:17">
      <c r="A199" s="7"/>
      <c r="B199" s="9" t="s">
        <v>126</v>
      </c>
      <c r="C199" s="12">
        <f ca="1">C17+C94+C121</f>
        <v>95319</v>
      </c>
      <c r="D199" s="12">
        <f ca="1">D17+D94+D121</f>
        <v>116080</v>
      </c>
      <c r="E199" s="12"/>
      <c r="F199" s="12">
        <v>121183</v>
      </c>
      <c r="G199" s="12">
        <v>183599</v>
      </c>
      <c r="H199" s="12">
        <v>183599</v>
      </c>
      <c r="I199" s="10"/>
    </row>
    <row r="200" spans="1:17">
      <c r="A200" s="7"/>
      <c r="B200" s="9"/>
      <c r="C200" s="12"/>
      <c r="D200" s="12"/>
      <c r="E200" s="12"/>
      <c r="F200" s="12"/>
      <c r="G200" s="12"/>
      <c r="H200" s="12"/>
      <c r="I200" s="10"/>
    </row>
    <row r="201" spans="1:17">
      <c r="A201" s="7"/>
      <c r="B201" s="9" t="s">
        <v>127</v>
      </c>
      <c r="C201" s="12"/>
      <c r="D201" s="12">
        <v>168182</v>
      </c>
      <c r="E201" s="12"/>
      <c r="F201" s="12">
        <v>229757</v>
      </c>
      <c r="G201" s="12">
        <v>241651</v>
      </c>
      <c r="H201" s="12">
        <v>241651</v>
      </c>
      <c r="I201" s="10"/>
    </row>
    <row r="202" spans="1:17">
      <c r="A202" s="7"/>
      <c r="B202" s="9" t="s">
        <v>128</v>
      </c>
      <c r="C202" s="12"/>
      <c r="D202" s="12">
        <v>544273</v>
      </c>
      <c r="E202" s="12"/>
      <c r="F202" s="12">
        <v>526861</v>
      </c>
      <c r="G202" s="12">
        <v>533669</v>
      </c>
      <c r="H202" s="12">
        <v>533669</v>
      </c>
      <c r="I202" s="10"/>
    </row>
    <row r="203" spans="1:17">
      <c r="A203" s="7"/>
      <c r="B203" s="9"/>
      <c r="C203" s="12">
        <f>C20</f>
        <v>10000</v>
      </c>
      <c r="D203" s="12">
        <f>D20</f>
        <v>4000</v>
      </c>
      <c r="E203" s="12"/>
      <c r="F203" s="12"/>
      <c r="G203" s="12"/>
      <c r="H203" s="12"/>
      <c r="I203" s="10"/>
    </row>
    <row r="204" spans="1:17" hidden="1"/>
    <row r="205" spans="1:17" hidden="1">
      <c r="B205" s="1" t="s">
        <v>140</v>
      </c>
    </row>
    <row r="206" spans="1:17" hidden="1">
      <c r="B206" s="3" t="s">
        <v>129</v>
      </c>
      <c r="C206" s="11">
        <f>SUMIF($I4:$I128,"SAL",C4:C128)+SUMIF($I4:$I128,"SAL+",C4:C128)</f>
        <v>391631</v>
      </c>
      <c r="D206" s="18">
        <f>SUMIF($I4:$I128,"SAL",D4:D128)+SUMIF($I4:$I128,"SAL",D4:D128)</f>
        <v>752630</v>
      </c>
      <c r="E206" s="18">
        <f>SUMIF($I4:$I128,"SAL",E4:E128)+SUMIF($I4:$I128,"SAL",E4:E128)</f>
        <v>791880</v>
      </c>
      <c r="F206" s="18">
        <f>SUMIF($I4:$I128,"SAL",F4:F128)+SUMIF($I4:$I128,"SAL",F4:F128)</f>
        <v>898516</v>
      </c>
      <c r="G206" s="11">
        <f>SUMIF($I4:$I128,"SAL",G4:G128)+SUMIF($I4:$I128,"SAL+",G4:G128)</f>
        <v>475968</v>
      </c>
      <c r="H206" s="18"/>
    </row>
    <row r="207" spans="1:17" hidden="1">
      <c r="B207" s="3" t="s">
        <v>130</v>
      </c>
      <c r="C207" s="11">
        <f>SUMIF($I4:$I128,"STI",C4:C128)</f>
        <v>29650</v>
      </c>
      <c r="D207" s="11">
        <f>SUMIF($I4:$I128,"STI",D4:D128)</f>
        <v>41190</v>
      </c>
      <c r="E207" s="11">
        <f>SUMIF($I4:$I128,"STI",E4:E128)</f>
        <v>61540</v>
      </c>
      <c r="F207" s="11">
        <f>SUMIF($I4:$I128,"STI",F4:F128)</f>
        <v>71776</v>
      </c>
      <c r="G207" s="11">
        <f>SUMIF($I4:$I128,"STI",G4:G128)+SUMIF($I4:$I128,"STI",G4:G128)</f>
        <v>177752</v>
      </c>
    </row>
    <row r="208" spans="1:17" hidden="1">
      <c r="B208" s="3" t="s">
        <v>137</v>
      </c>
      <c r="C208" s="11">
        <f ca="1">C176-C206-C207</f>
        <v>1940713.67</v>
      </c>
      <c r="D208" s="11">
        <f ca="1">D176-D206-D207</f>
        <v>1899545.7400000002</v>
      </c>
      <c r="E208" s="11">
        <f>E176-E206-E207</f>
        <v>2050955.94</v>
      </c>
      <c r="F208" s="11">
        <f>F176-F206-F207</f>
        <v>2145501.16</v>
      </c>
      <c r="G208" s="11">
        <f ca="1">G176-G206-G207</f>
        <v>2847329.84</v>
      </c>
      <c r="H208" s="11">
        <f>H176-G206-G207</f>
        <v>2842223.84</v>
      </c>
      <c r="L208" s="11"/>
      <c r="M208" s="11"/>
      <c r="N208" s="11"/>
      <c r="O208" s="11"/>
      <c r="P208" s="11"/>
      <c r="Q208" s="11"/>
    </row>
    <row r="209" spans="2:17">
      <c r="B209" s="3"/>
      <c r="K209" s="1"/>
      <c r="L209" s="11"/>
      <c r="M209" s="11"/>
      <c r="N209" s="11"/>
      <c r="O209" s="11"/>
      <c r="P209" s="11"/>
      <c r="Q209" s="11"/>
    </row>
    <row r="210" spans="2:17">
      <c r="B210" s="3"/>
      <c r="K210" s="3"/>
      <c r="L210" s="11"/>
      <c r="M210" s="18"/>
      <c r="N210" s="18"/>
      <c r="O210" s="18"/>
      <c r="P210" s="11"/>
      <c r="Q210" s="18"/>
    </row>
    <row r="211" spans="2:17">
      <c r="B211" s="3"/>
      <c r="K211" s="3"/>
      <c r="L211" s="11"/>
      <c r="M211" s="11"/>
      <c r="N211" s="11"/>
      <c r="O211" s="11"/>
      <c r="P211" s="11"/>
      <c r="Q211" s="11"/>
    </row>
    <row r="212" spans="2:17">
      <c r="B212" s="1"/>
      <c r="C212" s="16"/>
      <c r="D212" s="16"/>
      <c r="E212" s="16"/>
      <c r="F212" s="16"/>
      <c r="G212" s="16"/>
      <c r="K212" s="3"/>
      <c r="L212" s="11"/>
      <c r="M212" s="11"/>
      <c r="N212" s="11"/>
      <c r="O212" s="11"/>
      <c r="P212" s="11"/>
      <c r="Q212" s="11"/>
    </row>
    <row r="213" spans="2:17">
      <c r="B213" s="3"/>
      <c r="D213" s="16"/>
      <c r="K213" s="3"/>
      <c r="L213" s="11"/>
      <c r="M213" s="11"/>
      <c r="N213" s="11"/>
      <c r="O213" s="11"/>
      <c r="P213" s="11"/>
      <c r="Q213" s="11"/>
    </row>
    <row r="214" spans="2:17">
      <c r="B214" s="1"/>
      <c r="C214" s="16"/>
      <c r="D214" s="16"/>
      <c r="E214" s="16"/>
      <c r="F214" s="16"/>
      <c r="G214" s="16"/>
    </row>
    <row r="215" spans="2:17">
      <c r="B215" s="1"/>
      <c r="C215" s="16"/>
      <c r="D215" s="16"/>
      <c r="E215" s="16"/>
      <c r="F215" s="16"/>
      <c r="G215" s="16"/>
    </row>
    <row r="216" spans="2:17">
      <c r="B216" s="1"/>
      <c r="C216" s="16"/>
      <c r="D216" s="16"/>
      <c r="E216" s="16"/>
      <c r="F216" s="16"/>
      <c r="G216" s="16"/>
    </row>
    <row r="217" spans="2:17">
      <c r="B217" s="1" t="s">
        <v>141</v>
      </c>
      <c r="C217" s="16">
        <f>SUM(C209:C211)</f>
        <v>0</v>
      </c>
      <c r="D217" s="16">
        <f>SUM(D209:D211)</f>
        <v>0</v>
      </c>
      <c r="E217" s="16">
        <f>SUM(E209:E211)</f>
        <v>0</v>
      </c>
      <c r="F217" s="16">
        <f>+SUM(F209:F211)</f>
        <v>0</v>
      </c>
      <c r="G217" s="16">
        <f>SUM(G209:G211)</f>
        <v>0</v>
      </c>
    </row>
    <row r="218" spans="2:17">
      <c r="B218" s="3" t="s">
        <v>139</v>
      </c>
      <c r="C218" s="11">
        <f>C194</f>
        <v>1930793</v>
      </c>
      <c r="D218" s="16">
        <f>D194</f>
        <v>2156534</v>
      </c>
      <c r="E218" s="11">
        <f>E194</f>
        <v>2294403</v>
      </c>
      <c r="F218" s="11">
        <f>F194</f>
        <v>2395124</v>
      </c>
      <c r="G218" s="11">
        <f>G194</f>
        <v>2455002</v>
      </c>
    </row>
    <row r="219" spans="2:17">
      <c r="B219" s="1" t="s">
        <v>121</v>
      </c>
      <c r="C219" s="16">
        <f>SUM(C209:C211)-C218</f>
        <v>-1930793</v>
      </c>
      <c r="D219" s="16">
        <f>SUM(D209:D211)-D218</f>
        <v>-2156534</v>
      </c>
      <c r="E219" s="16">
        <f>SUM(E209:E211)-E218</f>
        <v>-2294403</v>
      </c>
      <c r="F219" s="16">
        <f>SUM(F209:F211)-F218</f>
        <v>-2395124</v>
      </c>
      <c r="G219" s="16">
        <f>SUM(G209:G211)-G218</f>
        <v>-2455002</v>
      </c>
    </row>
    <row r="222" spans="2:17">
      <c r="B222" t="s">
        <v>144</v>
      </c>
      <c r="C222" s="17">
        <v>1.9E-2</v>
      </c>
      <c r="D222" s="17">
        <v>2.3E-2</v>
      </c>
      <c r="E222" s="17"/>
      <c r="F222" s="17">
        <v>1.4999999999999999E-2</v>
      </c>
      <c r="G222" s="17"/>
      <c r="H222" s="17">
        <v>4.4999999999999998E-2</v>
      </c>
      <c r="I222" s="23"/>
    </row>
  </sheetData>
  <mergeCells count="7">
    <mergeCell ref="H1:H2"/>
    <mergeCell ref="A1:B2"/>
    <mergeCell ref="C1:C2"/>
    <mergeCell ref="D1:D2"/>
    <mergeCell ref="E1:E2"/>
    <mergeCell ref="F1:F2"/>
    <mergeCell ref="G1:G2"/>
  </mergeCells>
  <pageMargins left="0.45" right="0.45" top="0.25" bottom="0.25" header="0.3" footer="0.3"/>
  <pageSetup scale="84" orientation="landscape" r:id="rId1"/>
  <headerFooter>
    <oddFooter>&amp;CPage &amp;P</oddFooter>
  </headerFooter>
  <rowBreaks count="1" manualBreakCount="1"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</vt:lpstr>
      <vt:lpstr>'FY2020'!Print_Area</vt:lpstr>
      <vt:lpstr>'FY2020'!Print_Titles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</dc:creator>
  <cp:lastModifiedBy>Owner</cp:lastModifiedBy>
  <cp:lastPrinted>2023-04-20T13:03:03Z</cp:lastPrinted>
  <dcterms:created xsi:type="dcterms:W3CDTF">2020-06-02T13:58:52Z</dcterms:created>
  <dcterms:modified xsi:type="dcterms:W3CDTF">2023-04-20T16:14:48Z</dcterms:modified>
</cp:coreProperties>
</file>